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.murray\AppData\Local\Microsoft\Windows\Temporary Internet Files\Content.Outlook\F81SWSXP\"/>
    </mc:Choice>
  </mc:AlternateContent>
  <bookViews>
    <workbookView xWindow="120" yWindow="108" windowWidth="19032" windowHeight="122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Sheet1!$A$1:$F$27</definedName>
  </definedNames>
  <calcPr calcId="152511"/>
</workbook>
</file>

<file path=xl/calcChain.xml><?xml version="1.0" encoding="utf-8"?>
<calcChain xmlns="http://schemas.openxmlformats.org/spreadsheetml/2006/main">
  <c r="G5" i="1" l="1"/>
  <c r="B16" i="1" l="1"/>
  <c r="E16" i="1" s="1"/>
  <c r="A17" i="1"/>
  <c r="C9" i="1" l="1"/>
  <c r="C17" i="1" s="1"/>
  <c r="A18" i="1"/>
  <c r="C16" i="1" l="1"/>
  <c r="D16" i="1" s="1"/>
  <c r="F16" i="1" s="1"/>
  <c r="E17" i="1" s="1"/>
  <c r="C18" i="1"/>
  <c r="C19" i="1"/>
  <c r="A19" i="1"/>
  <c r="D17" i="1" l="1"/>
  <c r="F17" i="1" s="1"/>
  <c r="B18" i="1" s="1"/>
  <c r="B17" i="1"/>
  <c r="C20" i="1"/>
  <c r="A20" i="1"/>
  <c r="E18" i="1" l="1"/>
  <c r="D18" i="1" s="1"/>
  <c r="F18" i="1" s="1"/>
  <c r="B19" i="1" s="1"/>
  <c r="C21" i="1"/>
  <c r="A21" i="1"/>
  <c r="E19" i="1" l="1"/>
  <c r="D19" i="1" s="1"/>
  <c r="F19" i="1" s="1"/>
  <c r="B20" i="1" s="1"/>
  <c r="C22" i="1"/>
  <c r="A22" i="1"/>
  <c r="E20" i="1" l="1"/>
  <c r="D20" i="1" s="1"/>
  <c r="F20" i="1" s="1"/>
  <c r="C23" i="1"/>
  <c r="A23" i="1"/>
  <c r="B21" i="1" l="1"/>
  <c r="E21" i="1"/>
  <c r="D21" i="1" s="1"/>
  <c r="F21" i="1" s="1"/>
  <c r="B22" i="1" s="1"/>
  <c r="C24" i="1"/>
  <c r="A24" i="1"/>
  <c r="E22" i="1" l="1"/>
  <c r="D22" i="1" s="1"/>
  <c r="F22" i="1" s="1"/>
  <c r="B23" i="1" s="1"/>
  <c r="C25" i="1"/>
  <c r="A25" i="1"/>
  <c r="E23" i="1" l="1"/>
  <c r="D23" i="1" s="1"/>
  <c r="F23" i="1" s="1"/>
  <c r="B24" i="1" s="1"/>
  <c r="C26" i="1"/>
  <c r="A26" i="1"/>
  <c r="E24" i="1" l="1"/>
  <c r="D24" i="1" s="1"/>
  <c r="F24" i="1" s="1"/>
  <c r="B25" i="1" s="1"/>
  <c r="C27" i="1"/>
  <c r="A27" i="1"/>
  <c r="E25" i="1" l="1"/>
  <c r="D25" i="1" s="1"/>
  <c r="F25" i="1" s="1"/>
  <c r="B26" i="1" s="1"/>
  <c r="E26" i="1" l="1"/>
  <c r="D26" i="1" s="1"/>
  <c r="F26" i="1" s="1"/>
  <c r="B27" i="1" s="1"/>
  <c r="E27" i="1" l="1"/>
  <c r="D27" i="1" s="1"/>
  <c r="F27" i="1" s="1"/>
  <c r="C11" i="1" l="1"/>
</calcChain>
</file>

<file path=xl/sharedStrings.xml><?xml version="1.0" encoding="utf-8"?>
<sst xmlns="http://schemas.openxmlformats.org/spreadsheetml/2006/main" count="20" uniqueCount="16">
  <si>
    <t>PRINCIPAL</t>
  </si>
  <si>
    <t>TOTAL</t>
  </si>
  <si>
    <t>INTEREST</t>
  </si>
  <si>
    <t>BALANCE</t>
  </si>
  <si>
    <t>FSFL LOAN AMORTIZATION TABLE</t>
  </si>
  <si>
    <t># of PAYMENTS PER YEAR</t>
  </si>
  <si>
    <t>AMOUNT</t>
  </si>
  <si>
    <t>PAYMENT</t>
  </si>
  <si>
    <t>PAYMENT AMOUNT</t>
  </si>
  <si>
    <t>Annual Percentage Rate</t>
  </si>
  <si>
    <t>Amount Financed</t>
  </si>
  <si>
    <t>No. of Annual Installments</t>
  </si>
  <si>
    <t>Installment Amount</t>
  </si>
  <si>
    <t>Finance Charge</t>
  </si>
  <si>
    <t>NUMBER</t>
  </si>
  <si>
    <t>Loan Closing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</si>
</sst>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0_)"/>
    <numFmt numFmtId="165" formatCode=";;;"/>
    <numFmt numFmtId="166" formatCode="0.00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8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8" tint="0.5999938962981048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4" borderId="0" xfId="0" applyFont="1" applyFill="1" applyAlignment="1" applyProtection="1">
      <alignment horizontal="center"/>
    </xf>
    <xf numFmtId="0" fontId="3" fillId="4" borderId="0" xfId="0" applyFont="1" applyFill="1" applyProtection="1"/>
    <xf numFmtId="7" fontId="3" fillId="4" borderId="0" xfId="0" applyNumberFormat="1" applyFont="1" applyFill="1" applyProtection="1"/>
    <xf numFmtId="0" fontId="2" fillId="4" borderId="0" xfId="0" applyFont="1" applyFill="1" applyAlignment="1" applyProtection="1">
      <alignment horizontal="left"/>
    </xf>
    <xf numFmtId="10" fontId="3" fillId="4" borderId="0" xfId="0" applyNumberFormat="1" applyFont="1" applyFill="1" applyProtection="1"/>
    <xf numFmtId="164" fontId="4" fillId="4" borderId="0" xfId="0" applyNumberFormat="1" applyFont="1" applyFill="1" applyProtection="1"/>
    <xf numFmtId="164" fontId="2" fillId="4" borderId="0" xfId="0" applyNumberFormat="1" applyFont="1" applyFill="1" applyProtection="1"/>
    <xf numFmtId="164" fontId="3" fillId="4" borderId="0" xfId="0" applyNumberFormat="1" applyFont="1" applyFill="1" applyProtection="1"/>
    <xf numFmtId="0" fontId="2" fillId="4" borderId="0" xfId="0" quotePrefix="1" applyFont="1" applyFill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7" fontId="3" fillId="0" borderId="0" xfId="0" applyNumberFormat="1" applyFont="1" applyProtection="1"/>
    <xf numFmtId="164" fontId="3" fillId="0" borderId="0" xfId="0" applyNumberFormat="1" applyFont="1" applyAlignment="1" applyProtection="1">
      <alignment horizontal="center"/>
    </xf>
    <xf numFmtId="8" fontId="6" fillId="3" borderId="0" xfId="0" applyNumberFormat="1" applyFont="1" applyFill="1" applyProtection="1">
      <protection locked="0"/>
    </xf>
    <xf numFmtId="166" fontId="6" fillId="3" borderId="0" xfId="0" applyNumberFormat="1" applyFont="1" applyFill="1" applyProtection="1">
      <protection locked="0"/>
    </xf>
    <xf numFmtId="164" fontId="6" fillId="3" borderId="0" xfId="0" applyNumberFormat="1" applyFont="1" applyFill="1" applyProtection="1">
      <protection locked="0"/>
    </xf>
    <xf numFmtId="0" fontId="0" fillId="2" borderId="0" xfId="0" applyFill="1" applyBorder="1" applyProtection="1"/>
    <xf numFmtId="165" fontId="1" fillId="2" borderId="0" xfId="0" applyNumberFormat="1" applyFont="1" applyFill="1" applyBorder="1" applyProtection="1"/>
    <xf numFmtId="7" fontId="0" fillId="2" borderId="0" xfId="0" applyNumberFormat="1" applyFill="1" applyBorder="1" applyProtection="1"/>
    <xf numFmtId="0" fontId="3" fillId="4" borderId="0" xfId="0" applyFont="1" applyFill="1" applyBorder="1" applyProtection="1"/>
    <xf numFmtId="0" fontId="3" fillId="0" borderId="0" xfId="0" applyFont="1" applyBorder="1" applyProtection="1"/>
    <xf numFmtId="7" fontId="3" fillId="0" borderId="0" xfId="0" applyNumberFormat="1" applyFont="1" applyBorder="1" applyProtection="1"/>
    <xf numFmtId="0" fontId="2" fillId="4" borderId="0" xfId="0" applyFont="1" applyFill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7" fontId="5" fillId="5" borderId="0" xfId="0" applyNumberFormat="1" applyFont="1" applyFill="1" applyProtection="1"/>
    <xf numFmtId="7" fontId="3" fillId="5" borderId="0" xfId="0" applyNumberFormat="1" applyFont="1" applyFill="1" applyProtection="1"/>
    <xf numFmtId="7" fontId="5" fillId="4" borderId="0" xfId="0" applyNumberFormat="1" applyFont="1" applyFill="1" applyProtection="1"/>
    <xf numFmtId="7" fontId="5" fillId="6" borderId="0" xfId="0" applyNumberFormat="1" applyFont="1" applyFill="1" applyProtection="1"/>
    <xf numFmtId="0" fontId="5" fillId="4" borderId="0" xfId="0" applyFont="1" applyFill="1" applyAlignment="1" applyProtection="1">
      <alignment horizontal="left"/>
    </xf>
    <xf numFmtId="0" fontId="7" fillId="4" borderId="0" xfId="0" quotePrefix="1" applyFont="1" applyFill="1" applyAlignment="1" applyProtection="1">
      <alignment horizontal="left"/>
    </xf>
    <xf numFmtId="164" fontId="7" fillId="4" borderId="0" xfId="0" applyNumberFormat="1" applyFont="1" applyFill="1" applyProtection="1"/>
    <xf numFmtId="14" fontId="6" fillId="3" borderId="0" xfId="0" applyNumberFormat="1" applyFont="1" applyFill="1" applyProtection="1">
      <protection locked="0"/>
    </xf>
    <xf numFmtId="0" fontId="5" fillId="4" borderId="0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6" sqref="C6"/>
    </sheetView>
  </sheetViews>
  <sheetFormatPr defaultRowHeight="14.4" x14ac:dyDescent="0.3"/>
  <cols>
    <col min="1" max="1" width="12.109375" customWidth="1"/>
    <col min="2" max="2" width="14" customWidth="1"/>
    <col min="3" max="3" width="19.5546875" customWidth="1"/>
    <col min="4" max="4" width="15.44140625" customWidth="1"/>
    <col min="5" max="5" width="16" customWidth="1"/>
    <col min="6" max="6" width="20.33203125" customWidth="1"/>
  </cols>
  <sheetData>
    <row r="1" spans="1:7" ht="15.6" x14ac:dyDescent="0.3">
      <c r="A1" s="34" t="s">
        <v>4</v>
      </c>
      <c r="B1" s="35"/>
      <c r="C1" s="35"/>
      <c r="D1" s="35"/>
      <c r="E1" s="35"/>
      <c r="F1" s="35"/>
      <c r="G1" s="17"/>
    </row>
    <row r="2" spans="1:7" ht="15.6" x14ac:dyDescent="0.3">
      <c r="A2" s="1"/>
      <c r="B2" s="2"/>
      <c r="C2" s="2"/>
      <c r="D2" s="2"/>
      <c r="E2" s="2"/>
      <c r="F2" s="20"/>
      <c r="G2" s="17"/>
    </row>
    <row r="3" spans="1:7" ht="15.6" x14ac:dyDescent="0.3">
      <c r="A3" s="1"/>
      <c r="B3" s="2"/>
      <c r="C3" s="14">
        <v>354000</v>
      </c>
      <c r="D3" s="3"/>
      <c r="E3" s="30" t="s">
        <v>10</v>
      </c>
      <c r="F3" s="20"/>
      <c r="G3" s="17"/>
    </row>
    <row r="4" spans="1:7" ht="15.6" x14ac:dyDescent="0.3">
      <c r="A4" s="1"/>
      <c r="B4" s="2"/>
      <c r="C4" s="15">
        <v>2.1250000000000002E-2</v>
      </c>
      <c r="D4" s="5"/>
      <c r="E4" s="30" t="s">
        <v>9</v>
      </c>
      <c r="F4" s="20"/>
      <c r="G4" s="17"/>
    </row>
    <row r="5" spans="1:7" ht="15.6" x14ac:dyDescent="0.3">
      <c r="A5" s="1"/>
      <c r="B5" s="2"/>
      <c r="C5" s="16">
        <v>12</v>
      </c>
      <c r="D5" s="6"/>
      <c r="E5" s="30" t="s">
        <v>11</v>
      </c>
      <c r="F5" s="20"/>
      <c r="G5" s="18">
        <f>C5*C7</f>
        <v>12</v>
      </c>
    </row>
    <row r="6" spans="1:7" ht="15.6" x14ac:dyDescent="0.3">
      <c r="A6" s="1"/>
      <c r="B6" s="2"/>
      <c r="C6" s="33">
        <v>41995</v>
      </c>
      <c r="D6" s="6"/>
      <c r="E6" s="30" t="s">
        <v>15</v>
      </c>
      <c r="F6" s="20"/>
      <c r="G6" s="18"/>
    </row>
    <row r="7" spans="1:7" ht="15.6" x14ac:dyDescent="0.3">
      <c r="A7" s="1"/>
      <c r="B7" s="2"/>
      <c r="C7" s="32">
        <v>1</v>
      </c>
      <c r="D7" s="8"/>
      <c r="E7" s="31" t="s">
        <v>5</v>
      </c>
      <c r="F7" s="20"/>
      <c r="G7" s="17"/>
    </row>
    <row r="8" spans="1:7" ht="15.6" x14ac:dyDescent="0.3">
      <c r="A8" s="1"/>
      <c r="B8" s="2"/>
      <c r="C8" s="7"/>
      <c r="D8" s="8"/>
      <c r="E8" s="9"/>
      <c r="F8" s="20"/>
      <c r="G8" s="17"/>
    </row>
    <row r="9" spans="1:7" ht="15.6" x14ac:dyDescent="0.3">
      <c r="A9" s="1"/>
      <c r="B9" s="2"/>
      <c r="C9" s="26">
        <f>PMT(C4/C7,G5,-C3)</f>
        <v>33731.599818323324</v>
      </c>
      <c r="D9" s="3"/>
      <c r="E9" s="30" t="s">
        <v>12</v>
      </c>
      <c r="F9" s="20"/>
      <c r="G9" s="17"/>
    </row>
    <row r="10" spans="1:7" ht="15.6" x14ac:dyDescent="0.3">
      <c r="A10" s="1"/>
      <c r="B10" s="2"/>
      <c r="C10" s="28"/>
      <c r="D10" s="3"/>
      <c r="E10" s="4"/>
      <c r="F10" s="20"/>
      <c r="G10" s="17"/>
    </row>
    <row r="11" spans="1:7" ht="15.6" x14ac:dyDescent="0.3">
      <c r="A11" s="1"/>
      <c r="B11" s="2"/>
      <c r="C11" s="29">
        <f>SUM(E16:E27)</f>
        <v>50779.197819879897</v>
      </c>
      <c r="D11" s="3"/>
      <c r="E11" s="30" t="s">
        <v>13</v>
      </c>
      <c r="F11" s="20"/>
      <c r="G11" s="17"/>
    </row>
    <row r="12" spans="1:7" ht="15.6" x14ac:dyDescent="0.3">
      <c r="A12" s="10"/>
      <c r="B12" s="11"/>
      <c r="C12" s="11"/>
      <c r="D12" s="11"/>
      <c r="E12" s="11"/>
      <c r="F12" s="21"/>
      <c r="G12" s="17"/>
    </row>
    <row r="13" spans="1:7" ht="15.6" x14ac:dyDescent="0.3">
      <c r="A13" s="23" t="s">
        <v>7</v>
      </c>
      <c r="B13" s="23" t="s">
        <v>0</v>
      </c>
      <c r="C13" s="23" t="s">
        <v>1</v>
      </c>
      <c r="D13" s="23" t="s">
        <v>0</v>
      </c>
      <c r="E13" s="23" t="s">
        <v>2</v>
      </c>
      <c r="F13" s="24" t="s">
        <v>0</v>
      </c>
      <c r="G13" s="17"/>
    </row>
    <row r="14" spans="1:7" ht="16.2" thickBot="1" x14ac:dyDescent="0.35">
      <c r="A14" s="25" t="s">
        <v>14</v>
      </c>
      <c r="B14" s="25" t="s">
        <v>6</v>
      </c>
      <c r="C14" s="25" t="s">
        <v>8</v>
      </c>
      <c r="D14" s="25" t="s">
        <v>7</v>
      </c>
      <c r="E14" s="25" t="s">
        <v>7</v>
      </c>
      <c r="F14" s="25" t="s">
        <v>3</v>
      </c>
      <c r="G14" s="17"/>
    </row>
    <row r="15" spans="1:7" ht="15.6" x14ac:dyDescent="0.3">
      <c r="A15" s="10"/>
      <c r="B15" s="11"/>
      <c r="C15" s="11"/>
      <c r="D15" s="11"/>
      <c r="E15" s="11"/>
      <c r="F15" s="22"/>
      <c r="G15" s="17"/>
    </row>
    <row r="16" spans="1:7" ht="15.6" x14ac:dyDescent="0.3">
      <c r="A16" s="13">
        <v>1</v>
      </c>
      <c r="B16" s="12">
        <f>C3</f>
        <v>354000</v>
      </c>
      <c r="C16" s="27">
        <f>C9</f>
        <v>33731.599818323324</v>
      </c>
      <c r="D16" s="12">
        <f>C16-E16</f>
        <v>26209.099818323324</v>
      </c>
      <c r="E16" s="12">
        <f>(+C4/C7)*B16</f>
        <v>7522.5000000000009</v>
      </c>
      <c r="F16" s="22">
        <f>B16-D16</f>
        <v>327790.90018167667</v>
      </c>
      <c r="G16" s="19"/>
    </row>
    <row r="17" spans="1:7" ht="15.6" x14ac:dyDescent="0.3">
      <c r="A17" s="13">
        <f t="shared" ref="A17:A27" si="0">IF(A16="","",IF(+A16+1&gt;$G$5,"",A16+1))</f>
        <v>2</v>
      </c>
      <c r="B17" s="12">
        <f t="shared" ref="B17:B27" si="1">IF(A16="","",IF(A16+1&gt;$G$5,"",F16))</f>
        <v>327790.90018167667</v>
      </c>
      <c r="C17" s="27">
        <f t="shared" ref="C17:C27" si="2">IF(A16="","",IF(A16+1&gt;$G$5,"",$C$9))</f>
        <v>33731.599818323324</v>
      </c>
      <c r="D17" s="12">
        <f t="shared" ref="D17:D27" si="3">IF(C17="","",C17-E17)</f>
        <v>26766.043189462696</v>
      </c>
      <c r="E17" s="12">
        <f t="shared" ref="E17:E27" si="4">IF(A17="","",($C$4/$C$7)*F16)</f>
        <v>6965.5566288606296</v>
      </c>
      <c r="F17" s="22">
        <f t="shared" ref="F17:F27" si="5">IF(A17="","",F16-D17)</f>
        <v>301024.85699221399</v>
      </c>
      <c r="G17" s="19"/>
    </row>
    <row r="18" spans="1:7" ht="15.6" x14ac:dyDescent="0.3">
      <c r="A18" s="13">
        <f t="shared" si="0"/>
        <v>3</v>
      </c>
      <c r="B18" s="12">
        <f t="shared" si="1"/>
        <v>301024.85699221399</v>
      </c>
      <c r="C18" s="27">
        <f t="shared" si="2"/>
        <v>33731.599818323324</v>
      </c>
      <c r="D18" s="12">
        <f t="shared" si="3"/>
        <v>27334.821607238777</v>
      </c>
      <c r="E18" s="12">
        <f t="shared" si="4"/>
        <v>6396.7782110845474</v>
      </c>
      <c r="F18" s="22">
        <f t="shared" si="5"/>
        <v>273690.0353849752</v>
      </c>
      <c r="G18" s="19"/>
    </row>
    <row r="19" spans="1:7" ht="15.6" x14ac:dyDescent="0.3">
      <c r="A19" s="13">
        <f t="shared" si="0"/>
        <v>4</v>
      </c>
      <c r="B19" s="12">
        <f t="shared" si="1"/>
        <v>273690.0353849752</v>
      </c>
      <c r="C19" s="27">
        <f t="shared" si="2"/>
        <v>33731.599818323324</v>
      </c>
      <c r="D19" s="12">
        <f t="shared" si="3"/>
        <v>27915.6865663926</v>
      </c>
      <c r="E19" s="12">
        <f t="shared" si="4"/>
        <v>5815.9132519307232</v>
      </c>
      <c r="F19" s="22">
        <f t="shared" si="5"/>
        <v>245774.3488185826</v>
      </c>
      <c r="G19" s="19"/>
    </row>
    <row r="20" spans="1:7" ht="15.6" x14ac:dyDescent="0.3">
      <c r="A20" s="13">
        <f t="shared" si="0"/>
        <v>5</v>
      </c>
      <c r="B20" s="12">
        <f t="shared" si="1"/>
        <v>245774.3488185826</v>
      </c>
      <c r="C20" s="27">
        <f t="shared" si="2"/>
        <v>33731.599818323324</v>
      </c>
      <c r="D20" s="12">
        <f t="shared" si="3"/>
        <v>28508.894905928442</v>
      </c>
      <c r="E20" s="12">
        <f t="shared" si="4"/>
        <v>5222.7049123948809</v>
      </c>
      <c r="F20" s="22">
        <f t="shared" si="5"/>
        <v>217265.45391265416</v>
      </c>
      <c r="G20" s="19"/>
    </row>
    <row r="21" spans="1:7" ht="15.6" x14ac:dyDescent="0.3">
      <c r="A21" s="13">
        <f t="shared" si="0"/>
        <v>6</v>
      </c>
      <c r="B21" s="12">
        <f t="shared" si="1"/>
        <v>217265.45391265416</v>
      </c>
      <c r="C21" s="27">
        <f t="shared" si="2"/>
        <v>33731.599818323324</v>
      </c>
      <c r="D21" s="12">
        <f t="shared" si="3"/>
        <v>29114.708922679423</v>
      </c>
      <c r="E21" s="12">
        <f t="shared" si="4"/>
        <v>4616.8908956439009</v>
      </c>
      <c r="F21" s="22">
        <f t="shared" si="5"/>
        <v>188150.74498997474</v>
      </c>
      <c r="G21" s="19"/>
    </row>
    <row r="22" spans="1:7" ht="15.6" x14ac:dyDescent="0.3">
      <c r="A22" s="13">
        <f t="shared" si="0"/>
        <v>7</v>
      </c>
      <c r="B22" s="12">
        <f t="shared" si="1"/>
        <v>188150.74498997474</v>
      </c>
      <c r="C22" s="27">
        <f t="shared" si="2"/>
        <v>33731.599818323324</v>
      </c>
      <c r="D22" s="12">
        <f t="shared" si="3"/>
        <v>29733.396487286362</v>
      </c>
      <c r="E22" s="12">
        <f t="shared" si="4"/>
        <v>3998.2033310369634</v>
      </c>
      <c r="F22" s="22">
        <f t="shared" si="5"/>
        <v>158417.34850268837</v>
      </c>
      <c r="G22" s="19"/>
    </row>
    <row r="23" spans="1:7" ht="15.6" x14ac:dyDescent="0.3">
      <c r="A23" s="13">
        <f t="shared" si="0"/>
        <v>8</v>
      </c>
      <c r="B23" s="12">
        <f t="shared" si="1"/>
        <v>158417.34850268837</v>
      </c>
      <c r="C23" s="27">
        <f t="shared" si="2"/>
        <v>33731.599818323324</v>
      </c>
      <c r="D23" s="12">
        <f t="shared" si="3"/>
        <v>30365.231162641197</v>
      </c>
      <c r="E23" s="12">
        <f t="shared" si="4"/>
        <v>3366.3686556821281</v>
      </c>
      <c r="F23" s="22">
        <f t="shared" si="5"/>
        <v>128052.11734004717</v>
      </c>
      <c r="G23" s="19"/>
    </row>
    <row r="24" spans="1:7" ht="15.6" x14ac:dyDescent="0.3">
      <c r="A24" s="13">
        <f t="shared" si="0"/>
        <v>9</v>
      </c>
      <c r="B24" s="12">
        <f t="shared" si="1"/>
        <v>128052.11734004717</v>
      </c>
      <c r="C24" s="27">
        <f t="shared" si="2"/>
        <v>33731.599818323324</v>
      </c>
      <c r="D24" s="12">
        <f t="shared" si="3"/>
        <v>31010.492324847321</v>
      </c>
      <c r="E24" s="12">
        <f t="shared" si="4"/>
        <v>2721.1074934760027</v>
      </c>
      <c r="F24" s="22">
        <f t="shared" si="5"/>
        <v>97041.625015199854</v>
      </c>
      <c r="G24" s="19"/>
    </row>
    <row r="25" spans="1:7" ht="15.6" x14ac:dyDescent="0.3">
      <c r="A25" s="13">
        <f t="shared" si="0"/>
        <v>10</v>
      </c>
      <c r="B25" s="12">
        <f t="shared" si="1"/>
        <v>97041.625015199854</v>
      </c>
      <c r="C25" s="27">
        <f t="shared" si="2"/>
        <v>33731.599818323324</v>
      </c>
      <c r="D25" s="12">
        <f t="shared" si="3"/>
        <v>31669.465286750328</v>
      </c>
      <c r="E25" s="12">
        <f t="shared" si="4"/>
        <v>2062.1345315729968</v>
      </c>
      <c r="F25" s="22">
        <f t="shared" si="5"/>
        <v>65372.159728449522</v>
      </c>
      <c r="G25" s="19"/>
    </row>
    <row r="26" spans="1:7" ht="15.6" x14ac:dyDescent="0.3">
      <c r="A26" s="13">
        <f t="shared" si="0"/>
        <v>11</v>
      </c>
      <c r="B26" s="12">
        <f t="shared" si="1"/>
        <v>65372.159728449522</v>
      </c>
      <c r="C26" s="27">
        <f t="shared" si="2"/>
        <v>33731.599818323324</v>
      </c>
      <c r="D26" s="12">
        <f t="shared" si="3"/>
        <v>32342.441424093773</v>
      </c>
      <c r="E26" s="12">
        <f t="shared" si="4"/>
        <v>1389.1583942295524</v>
      </c>
      <c r="F26" s="22">
        <f t="shared" si="5"/>
        <v>33029.718304355745</v>
      </c>
      <c r="G26" s="19"/>
    </row>
    <row r="27" spans="1:7" ht="15.6" x14ac:dyDescent="0.3">
      <c r="A27" s="13">
        <f t="shared" si="0"/>
        <v>12</v>
      </c>
      <c r="B27" s="12">
        <f t="shared" si="1"/>
        <v>33029.718304355745</v>
      </c>
      <c r="C27" s="27">
        <f t="shared" si="2"/>
        <v>33731.599818323324</v>
      </c>
      <c r="D27" s="12">
        <f t="shared" si="3"/>
        <v>33029.718304355767</v>
      </c>
      <c r="E27" s="12">
        <f t="shared" si="4"/>
        <v>701.88151396755961</v>
      </c>
      <c r="F27" s="22">
        <f t="shared" si="5"/>
        <v>-2.1827872842550278E-11</v>
      </c>
      <c r="G27" s="19"/>
    </row>
  </sheetData>
  <sheetProtection sheet="1" objects="1" scenarios="1" selectLockedCells="1"/>
  <mergeCells count="1">
    <mergeCell ref="A1:F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USDA OCIO-ITS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lisa.allen</dc:creator>
  <cp:lastModifiedBy>Murray, Brad - FSA, Urbandale, IA</cp:lastModifiedBy>
  <cp:lastPrinted>2014-12-22T22:21:39Z</cp:lastPrinted>
  <dcterms:created xsi:type="dcterms:W3CDTF">2010-08-27T16:29:32Z</dcterms:created>
  <dcterms:modified xsi:type="dcterms:W3CDTF">2016-03-03T23:03:57Z</dcterms:modified>
</cp:coreProperties>
</file>