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george_pryor_usda_gov/Documents/HomeDrive/PSD/Calculators/"/>
    </mc:Choice>
  </mc:AlternateContent>
  <xr:revisionPtr revIDLastSave="0" documentId="8_{6EE8D62C-C006-4C16-8B8B-1B4179E728B7}" xr6:coauthVersionLast="47" xr6:coauthVersionMax="47" xr10:uidLastSave="{00000000-0000-0000-0000-000000000000}"/>
  <bookViews>
    <workbookView xWindow="-110" yWindow="-110" windowWidth="19420" windowHeight="10420" xr2:uid="{C9A36086-D2AA-46C5-A7E3-5D1A9BD2588D}"/>
  </bookViews>
  <sheets>
    <sheet name="Milk Indemnity" sheetId="5" r:id="rId1"/>
    <sheet name="Cow Indemnity" sheetId="6" r:id="rId2"/>
  </sheets>
  <definedNames>
    <definedName name="_xlnm.Print_Area" localSheetId="1">'Cow Indemnity'!$B$1:$I$40</definedName>
    <definedName name="_xlnm.Print_Area" localSheetId="0">'Milk Indemnity'!#REF!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0" i="5" l="1"/>
  <c r="E29" i="5"/>
  <c r="E23" i="5"/>
  <c r="E21" i="5"/>
  <c r="H15" i="5"/>
  <c r="H16" i="5" s="1"/>
  <c r="H9" i="5"/>
  <c r="H8" i="5"/>
  <c r="E25" i="5" l="1"/>
  <c r="E32" i="5" s="1"/>
  <c r="H10" i="5"/>
  <c r="H12" i="5" s="1"/>
  <c r="H19" i="5" s="1"/>
  <c r="H20" i="5" s="1"/>
  <c r="H23" i="5" s="1"/>
  <c r="H25" i="5" s="1"/>
  <c r="E28" i="5" s="1"/>
  <c r="E31" i="5" s="1"/>
  <c r="E33" i="5" l="1"/>
  <c r="E38" i="5" s="1"/>
  <c r="H38" i="5" s="1"/>
  <c r="B33" i="6"/>
  <c r="B32" i="6"/>
  <c r="G28" i="6"/>
  <c r="H15" i="6" s="1"/>
  <c r="F28" i="6"/>
  <c r="I28" i="6" s="1"/>
  <c r="G27" i="6"/>
  <c r="G15" i="6" s="1"/>
  <c r="F27" i="6"/>
  <c r="I27" i="6" s="1"/>
  <c r="I26" i="6"/>
  <c r="G26" i="6"/>
  <c r="F15" i="6" s="1"/>
  <c r="F26" i="6"/>
  <c r="G25" i="6"/>
  <c r="D15" i="6" s="1"/>
  <c r="F25" i="6"/>
  <c r="I25" i="6" s="1"/>
  <c r="F22" i="6"/>
  <c r="I22" i="6" s="1"/>
  <c r="H14" i="6"/>
  <c r="G14" i="6"/>
  <c r="F14" i="6"/>
  <c r="D14" i="6"/>
  <c r="H8" i="6"/>
  <c r="G22" i="6" s="1"/>
  <c r="G8" i="6"/>
  <c r="O4" i="6"/>
  <c r="I3" i="6"/>
  <c r="I8" i="6" l="1"/>
  <c r="H16" i="6"/>
  <c r="F16" i="6"/>
  <c r="G16" i="6"/>
  <c r="I29" i="6"/>
  <c r="I30" i="6" s="1"/>
  <c r="G33" i="6" s="1"/>
  <c r="D16" i="6"/>
  <c r="I16" i="6" l="1"/>
  <c r="I17" i="6" s="1"/>
  <c r="G32" i="6" s="1"/>
  <c r="G34" i="6" s="1"/>
  <c r="G38" i="6" s="1"/>
  <c r="G40" i="6" s="1"/>
</calcChain>
</file>

<file path=xl/sharedStrings.xml><?xml version="1.0" encoding="utf-8"?>
<sst xmlns="http://schemas.openxmlformats.org/spreadsheetml/2006/main" count="114" uniqueCount="97">
  <si>
    <t>Base Period Information</t>
  </si>
  <si>
    <t>Enter Here:</t>
  </si>
  <si>
    <t>Gross Payment Price (from handler sheet)</t>
  </si>
  <si>
    <t>Promotional Fees (from handler sheet)</t>
  </si>
  <si>
    <t>Hauling Fees (from handler sheet)</t>
  </si>
  <si>
    <t>Net Payment Price</t>
  </si>
  <si>
    <t>Non-Refundable Payment</t>
  </si>
  <si>
    <t>Off-Set</t>
  </si>
  <si>
    <t>Insurance or Payment from Other than Handler</t>
  </si>
  <si>
    <t>Balance Due after Sequestration Reduction</t>
  </si>
  <si>
    <t>Part A - Completed by Milk Producer (Base &amp; Claim Period)</t>
  </si>
  <si>
    <t>Dairy Operation:</t>
  </si>
  <si>
    <t>Adult Cow</t>
  </si>
  <si>
    <t>COW INDEMNITY</t>
  </si>
  <si>
    <t>Animal Type</t>
  </si>
  <si>
    <t>Heifer &gt; 800 lbs</t>
  </si>
  <si>
    <t>Heifer 400-799 lbs</t>
  </si>
  <si>
    <t>Heifer 250-399 lbs</t>
  </si>
  <si>
    <t>Heifer &lt;250 lbs</t>
  </si>
  <si>
    <t>Gross Payment Amount</t>
  </si>
  <si>
    <t>Date:</t>
  </si>
  <si>
    <t>Total Payment</t>
  </si>
  <si>
    <t>50/50%</t>
  </si>
  <si>
    <t>Gross Payment before Sequestration</t>
  </si>
  <si>
    <t>100% LIP Rate</t>
  </si>
  <si>
    <t>Payment Options:</t>
  </si>
  <si>
    <t>Part B - County Office Use Only (Claim Period)</t>
  </si>
  <si>
    <t>Part C - Calculations - County Office Use Only</t>
  </si>
  <si>
    <t>Sequestration Rate:</t>
  </si>
  <si>
    <t>Net Payment before Sequestration</t>
  </si>
  <si>
    <t>Part E - Total Payment Calculations</t>
  </si>
  <si>
    <t>SECTION 1: DEPOPULATED INFORMATION (Current Live Cow Inventory)</t>
  </si>
  <si>
    <t>DIPP Cow Indemnity (PFAS)</t>
  </si>
  <si>
    <t>Item</t>
  </si>
  <si>
    <t xml:space="preserve">Net Eligible Heifer </t>
  </si>
  <si>
    <t>800 lbs. or more</t>
  </si>
  <si>
    <t xml:space="preserve">Total </t>
  </si>
  <si>
    <t>Net DIPP Eligible Cows</t>
  </si>
  <si>
    <t xml:space="preserve">Part C - Dead and Depopulated Adult Cow Calculation (Completed by County Office) </t>
  </si>
  <si>
    <t xml:space="preserve">Part D - Dead and Depopulated Non-Adult Open or Bred Heifer Calculation (Completed by County Office) </t>
  </si>
  <si>
    <t>Adult</t>
  </si>
  <si>
    <t>250lbs.</t>
  </si>
  <si>
    <t>399lbs</t>
  </si>
  <si>
    <t>799lbs</t>
  </si>
  <si>
    <t>800+</t>
  </si>
  <si>
    <t>DIPP Calculator</t>
  </si>
  <si>
    <t>Dairy Operation</t>
  </si>
  <si>
    <t>Days Off Market Calculator</t>
  </si>
  <si>
    <t>Number of Cows Milked</t>
  </si>
  <si>
    <t>Base Pounds</t>
  </si>
  <si>
    <t>Pounds Marketed (not cwt.)</t>
  </si>
  <si>
    <t>Base Days</t>
  </si>
  <si>
    <t>Days Marketed</t>
  </si>
  <si>
    <t>lbs. per day</t>
  </si>
  <si>
    <t>Milkings per day</t>
  </si>
  <si>
    <t>Claim Period Information</t>
  </si>
  <si>
    <t>lbs. per milking</t>
  </si>
  <si>
    <t>Date of Last Pickup Before Removal</t>
  </si>
  <si>
    <t>Date of First Pickup After Reinstatement</t>
  </si>
  <si>
    <t>Claim Period Pounds (not cwt.)</t>
  </si>
  <si>
    <t>Days Between</t>
  </si>
  <si>
    <t>Days Between x Milkings per Day</t>
  </si>
  <si>
    <t>Claim Reinstatement lbs. (first pickup)</t>
  </si>
  <si>
    <t>Claim Reinstatement lbs./lbs. per milking</t>
  </si>
  <si>
    <t># of milkings missed minus above figure</t>
  </si>
  <si>
    <t>Add milking not included in Total # of missed</t>
  </si>
  <si>
    <t xml:space="preserve">Subtract milking included in Total # of missed </t>
  </si>
  <si>
    <t>Revised Total # of Milkings Missed</t>
  </si>
  <si>
    <t>Days Off Market</t>
  </si>
  <si>
    <t>Cows Milked (from Claim Period in 5 (B))</t>
  </si>
  <si>
    <t>Average Production (lbs./cows/day)</t>
  </si>
  <si>
    <t>Calculated Production Loss</t>
  </si>
  <si>
    <t>Rounded Net Payment Price</t>
  </si>
  <si>
    <t xml:space="preserve">Payment </t>
  </si>
  <si>
    <t>Payment Due Producer before Sequestration</t>
  </si>
  <si>
    <t>Total Eligible Cows</t>
  </si>
  <si>
    <t xml:space="preserve">Part A - Depopulated Adult Cow Calculation (Completed by County Office) </t>
  </si>
  <si>
    <t xml:space="preserve">Part B - Depopulated Non-Adult Open or Bred Heifer Calculation (Completed by County Office) </t>
  </si>
  <si>
    <t>Less than 250 lbs.</t>
  </si>
  <si>
    <t>250-399 lbs.</t>
  </si>
  <si>
    <t>400-799 lbs.</t>
  </si>
  <si>
    <r>
      <t xml:space="preserve">Current Inventory
</t>
    </r>
    <r>
      <rPr>
        <b/>
        <sz val="9"/>
        <rFont val="Arial"/>
        <family val="2"/>
      </rPr>
      <t>(FSA-373B, Item 9A)</t>
    </r>
  </si>
  <si>
    <r>
      <t xml:space="preserve">Ineligible Inventory
</t>
    </r>
    <r>
      <rPr>
        <b/>
        <sz val="9"/>
        <rFont val="Arial"/>
        <family val="2"/>
      </rPr>
      <t>(FSA-373B, Item 11C)</t>
    </r>
  </si>
  <si>
    <r>
      <t xml:space="preserve">Non-Adult Open or Bred Heifers
</t>
    </r>
    <r>
      <rPr>
        <sz val="9"/>
        <rFont val="Arial"/>
        <family val="2"/>
      </rPr>
      <t>(FSA-373B, Item 9B)</t>
    </r>
  </si>
  <si>
    <t>YEAR - 2018</t>
  </si>
  <si>
    <t>YEAR - 2019</t>
  </si>
  <si>
    <t>YEAR - 2020</t>
  </si>
  <si>
    <t>YEAR - 2021</t>
  </si>
  <si>
    <t>YEAR - 2022</t>
  </si>
  <si>
    <t>Total</t>
  </si>
  <si>
    <t>SECTION 2:  INDEMNIFICATION REQUEST FOR DEPOPULATED AND DECEASED COWS AFTER FIRST MONTH OF MILK INDEMNITY AND PRIOR TO APPROVED APPROVAL PLAN</t>
  </si>
  <si>
    <r>
      <t xml:space="preserve">Ineligible New Heifers  
</t>
    </r>
    <r>
      <rPr>
        <sz val="9"/>
        <rFont val="Arial"/>
        <family val="2"/>
      </rPr>
      <t>(FSA-373B, Item 10F)</t>
    </r>
  </si>
  <si>
    <r>
      <t xml:space="preserve">Ineligible Bred Heifers  
</t>
    </r>
    <r>
      <rPr>
        <sz val="9"/>
        <rFont val="Arial"/>
        <family val="2"/>
      </rPr>
      <t>(FSA-373B, Item 10H)</t>
    </r>
  </si>
  <si>
    <t>Number of Heifers by Weight Range
(FSA-373B, Item 33A)</t>
  </si>
  <si>
    <t>Number of Dead and Depopulated Cows
(FSA-373B, Item 32A)</t>
  </si>
  <si>
    <r>
      <t xml:space="preserve">State Committee Normal Mortality
</t>
    </r>
    <r>
      <rPr>
        <b/>
        <sz val="9"/>
        <rFont val="Arial"/>
        <family val="2"/>
      </rPr>
      <t>(FSA-373C, A3)</t>
    </r>
  </si>
  <si>
    <r>
      <t xml:space="preserve">State Committee Normal Mortality
</t>
    </r>
    <r>
      <rPr>
        <b/>
        <sz val="9"/>
        <rFont val="Arial"/>
        <family val="2"/>
      </rPr>
      <t>(FSA-373C, B4)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</si>
</sst>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$&quot;#,##0.00_);\(&quot;$&quot;#,##0.00\)"/>
    <numFmt numFmtId="164" formatCode="0.00000_)"/>
    <numFmt numFmtId="165" formatCode="0.0000_)"/>
    <numFmt numFmtId="166" formatCode="m/d/yy;@"/>
    <numFmt numFmtId="167" formatCode="&quot;$&quot;#,##0.00"/>
    <numFmt numFmtId="168" formatCode="0.000%"/>
    <numFmt numFmtId="169" formatCode="0_);\(0\)"/>
    <numFmt numFmtId="170" formatCode="0.00_);\(0.00\)"/>
    <numFmt numFmtId="171" formatCode="0.00_)"/>
  </numFmts>
  <fonts count="16" x14ac:knownFonts="1">
    <font>
      <sz val="12"/>
      <name val="Arial"/>
    </font>
    <font>
      <b/>
      <sz val="14"/>
      <name val="Arial"/>
      <family val="2"/>
    </font>
    <font>
      <b/>
      <i/>
      <sz val="12"/>
      <name val="Arial"/>
      <family val="2"/>
    </font>
    <font>
      <i/>
      <sz val="12"/>
      <color indexed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i/>
      <sz val="22"/>
      <color theme="0"/>
      <name val="Arial"/>
      <family val="2"/>
    </font>
    <font>
      <b/>
      <i/>
      <sz val="12"/>
      <color theme="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22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/>
      <bottom/>
      <diagonal/>
    </border>
    <border>
      <left/>
      <right/>
      <top/>
      <bottom style="thick">
        <color rgb="FFFF0000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18">
    <xf numFmtId="0" fontId="0" fillId="0" borderId="0" xfId="0"/>
    <xf numFmtId="9" fontId="4" fillId="3" borderId="11" xfId="1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5" borderId="0" xfId="0" applyFill="1"/>
    <xf numFmtId="0" fontId="0" fillId="16" borderId="0" xfId="0" applyFill="1"/>
    <xf numFmtId="0" fontId="11" fillId="15" borderId="0" xfId="0" applyFont="1" applyFill="1"/>
    <xf numFmtId="37" fontId="4" fillId="11" borderId="0" xfId="0" applyNumberFormat="1" applyFont="1" applyFill="1" applyProtection="1">
      <protection locked="0"/>
    </xf>
    <xf numFmtId="0" fontId="0" fillId="16" borderId="0" xfId="0" applyFill="1" applyAlignment="1">
      <alignment horizontal="right"/>
    </xf>
    <xf numFmtId="37" fontId="0" fillId="16" borderId="0" xfId="0" applyNumberFormat="1" applyFill="1"/>
    <xf numFmtId="169" fontId="0" fillId="16" borderId="0" xfId="0" applyNumberFormat="1" applyFill="1"/>
    <xf numFmtId="37" fontId="4" fillId="15" borderId="0" xfId="0" applyNumberFormat="1" applyFont="1" applyFill="1"/>
    <xf numFmtId="169" fontId="4" fillId="0" borderId="0" xfId="0" applyNumberFormat="1" applyFont="1" applyProtection="1">
      <protection locked="0"/>
    </xf>
    <xf numFmtId="166" fontId="4" fillId="11" borderId="0" xfId="0" applyNumberFormat="1" applyFont="1" applyFill="1" applyProtection="1">
      <protection locked="0"/>
    </xf>
    <xf numFmtId="169" fontId="4" fillId="16" borderId="0" xfId="0" applyNumberFormat="1" applyFont="1" applyFill="1"/>
    <xf numFmtId="0" fontId="4" fillId="12" borderId="0" xfId="0" applyFont="1" applyFill="1"/>
    <xf numFmtId="37" fontId="4" fillId="12" borderId="0" xfId="0" applyNumberFormat="1" applyFont="1" applyFill="1"/>
    <xf numFmtId="0" fontId="0" fillId="16" borderId="0" xfId="0" applyFill="1" applyAlignment="1">
      <alignment horizontal="center"/>
    </xf>
    <xf numFmtId="0" fontId="0" fillId="17" borderId="0" xfId="0" applyFill="1"/>
    <xf numFmtId="164" fontId="4" fillId="11" borderId="0" xfId="0" applyNumberFormat="1" applyFont="1" applyFill="1" applyProtection="1">
      <protection locked="0"/>
    </xf>
    <xf numFmtId="165" fontId="4" fillId="17" borderId="0" xfId="0" applyNumberFormat="1" applyFont="1" applyFill="1"/>
    <xf numFmtId="0" fontId="5" fillId="16" borderId="0" xfId="0" applyFont="1" applyFill="1" applyAlignment="1">
      <alignment horizontal="right"/>
    </xf>
    <xf numFmtId="169" fontId="0" fillId="0" borderId="0" xfId="0" applyNumberFormat="1" applyProtection="1">
      <protection locked="0"/>
    </xf>
    <xf numFmtId="0" fontId="3" fillId="17" borderId="0" xfId="0" applyFont="1" applyFill="1"/>
    <xf numFmtId="7" fontId="4" fillId="11" borderId="0" xfId="0" applyNumberFormat="1" applyFont="1" applyFill="1" applyProtection="1">
      <protection locked="0"/>
    </xf>
    <xf numFmtId="0" fontId="4" fillId="17" borderId="0" xfId="0" applyFont="1" applyFill="1"/>
    <xf numFmtId="0" fontId="0" fillId="12" borderId="0" xfId="0" applyFill="1" applyAlignment="1">
      <alignment wrapText="1"/>
    </xf>
    <xf numFmtId="164" fontId="4" fillId="17" borderId="0" xfId="0" applyNumberFormat="1" applyFont="1" applyFill="1"/>
    <xf numFmtId="0" fontId="11" fillId="16" borderId="0" xfId="0" applyFont="1" applyFill="1" applyAlignment="1">
      <alignment horizontal="right"/>
    </xf>
    <xf numFmtId="170" fontId="11" fillId="16" borderId="0" xfId="0" applyNumberFormat="1" applyFont="1" applyFill="1"/>
    <xf numFmtId="0" fontId="2" fillId="12" borderId="0" xfId="0" applyFont="1" applyFill="1"/>
    <xf numFmtId="0" fontId="2" fillId="14" borderId="0" xfId="0" applyFont="1" applyFill="1"/>
    <xf numFmtId="0" fontId="0" fillId="14" borderId="0" xfId="0" applyFill="1"/>
    <xf numFmtId="0" fontId="0" fillId="16" borderId="0" xfId="0" applyFill="1" applyAlignment="1">
      <alignment wrapText="1"/>
    </xf>
    <xf numFmtId="0" fontId="5" fillId="12" borderId="0" xfId="0" applyFont="1" applyFill="1"/>
    <xf numFmtId="0" fontId="5" fillId="10" borderId="0" xfId="0" applyFont="1" applyFill="1"/>
    <xf numFmtId="39" fontId="5" fillId="10" borderId="0" xfId="0" applyNumberFormat="1" applyFont="1" applyFill="1"/>
    <xf numFmtId="0" fontId="5" fillId="11" borderId="0" xfId="0" applyFont="1" applyFill="1"/>
    <xf numFmtId="37" fontId="5" fillId="10" borderId="0" xfId="0" applyNumberFormat="1" applyFont="1" applyFill="1"/>
    <xf numFmtId="0" fontId="5" fillId="0" borderId="0" xfId="0" applyFont="1"/>
    <xf numFmtId="171" fontId="5" fillId="10" borderId="0" xfId="0" applyNumberFormat="1" applyFont="1" applyFill="1"/>
    <xf numFmtId="164" fontId="5" fillId="10" borderId="0" xfId="0" applyNumberFormat="1" applyFont="1" applyFill="1"/>
    <xf numFmtId="7" fontId="6" fillId="19" borderId="0" xfId="0" applyNumberFormat="1" applyFont="1" applyFill="1" applyAlignment="1">
      <alignment horizontal="right"/>
    </xf>
    <xf numFmtId="7" fontId="6" fillId="10" borderId="0" xfId="0" applyNumberFormat="1" applyFont="1" applyFill="1" applyAlignment="1">
      <alignment horizontal="right"/>
    </xf>
    <xf numFmtId="167" fontId="5" fillId="11" borderId="0" xfId="0" applyNumberFormat="1" applyFont="1" applyFill="1" applyProtection="1">
      <protection locked="0"/>
    </xf>
    <xf numFmtId="0" fontId="5" fillId="10" borderId="33" xfId="0" applyFont="1" applyFill="1" applyBorder="1"/>
    <xf numFmtId="167" fontId="6" fillId="18" borderId="0" xfId="0" applyNumberFormat="1" applyFont="1" applyFill="1" applyAlignment="1">
      <alignment horizontal="right"/>
    </xf>
    <xf numFmtId="7" fontId="1" fillId="21" borderId="19" xfId="0" applyNumberFormat="1" applyFont="1" applyFill="1" applyBorder="1" applyAlignment="1">
      <alignment horizontal="right"/>
    </xf>
    <xf numFmtId="166" fontId="0" fillId="12" borderId="0" xfId="0" applyNumberFormat="1" applyFill="1"/>
    <xf numFmtId="1" fontId="0" fillId="11" borderId="0" xfId="0" applyNumberFormat="1" applyFill="1"/>
    <xf numFmtId="39" fontId="0" fillId="11" borderId="0" xfId="0" applyNumberFormat="1" applyFill="1"/>
    <xf numFmtId="3" fontId="0" fillId="3" borderId="28" xfId="0" applyNumberFormat="1" applyFill="1" applyBorder="1" applyAlignment="1" applyProtection="1">
      <alignment horizontal="center" vertical="center"/>
      <protection locked="0"/>
    </xf>
    <xf numFmtId="3" fontId="4" fillId="3" borderId="27" xfId="0" applyNumberFormat="1" applyFont="1" applyFill="1" applyBorder="1" applyAlignment="1" applyProtection="1">
      <alignment horizontal="center" vertical="center"/>
      <protection locked="0"/>
    </xf>
    <xf numFmtId="3" fontId="0" fillId="3" borderId="19" xfId="0" applyNumberFormat="1" applyFill="1" applyBorder="1" applyAlignment="1" applyProtection="1">
      <alignment horizontal="center" vertical="center"/>
      <protection locked="0"/>
    </xf>
    <xf numFmtId="3" fontId="4" fillId="3" borderId="1" xfId="0" applyNumberFormat="1" applyFont="1" applyFill="1" applyBorder="1" applyAlignment="1" applyProtection="1">
      <alignment horizontal="center" vertical="center"/>
      <protection locked="0"/>
    </xf>
    <xf numFmtId="3" fontId="4" fillId="3" borderId="28" xfId="0" applyNumberFormat="1" applyFont="1" applyFill="1" applyBorder="1" applyAlignment="1" applyProtection="1">
      <alignment horizontal="center" vertical="center"/>
      <protection locked="0"/>
    </xf>
    <xf numFmtId="3" fontId="0" fillId="3" borderId="1" xfId="0" applyNumberFormat="1" applyFill="1" applyBorder="1" applyAlignment="1" applyProtection="1">
      <alignment horizontal="center" vertical="center"/>
      <protection locked="0"/>
    </xf>
    <xf numFmtId="3" fontId="0" fillId="3" borderId="27" xfId="0" applyNumberFormat="1" applyFill="1" applyBorder="1" applyAlignment="1" applyProtection="1">
      <alignment horizontal="center" vertical="center"/>
      <protection locked="0"/>
    </xf>
    <xf numFmtId="3" fontId="0" fillId="3" borderId="29" xfId="0" applyNumberFormat="1" applyFill="1" applyBorder="1" applyAlignment="1" applyProtection="1">
      <alignment horizontal="center" vertical="center"/>
      <protection locked="0"/>
    </xf>
    <xf numFmtId="0" fontId="0" fillId="7" borderId="0" xfId="0" applyFill="1" applyAlignment="1">
      <alignment vertical="center"/>
    </xf>
    <xf numFmtId="0" fontId="0" fillId="0" borderId="0" xfId="0" applyAlignment="1">
      <alignment vertical="center"/>
    </xf>
    <xf numFmtId="0" fontId="4" fillId="7" borderId="0" xfId="0" applyFont="1" applyFill="1" applyAlignment="1">
      <alignment horizontal="left" vertical="center"/>
    </xf>
    <xf numFmtId="0" fontId="0" fillId="4" borderId="10" xfId="0" applyFill="1" applyBorder="1" applyAlignment="1">
      <alignment vertical="center"/>
    </xf>
    <xf numFmtId="0" fontId="2" fillId="4" borderId="10" xfId="0" applyFont="1" applyFill="1" applyBorder="1" applyAlignment="1">
      <alignment horizontal="right" vertical="center"/>
    </xf>
    <xf numFmtId="14" fontId="4" fillId="4" borderId="11" xfId="0" applyNumberFormat="1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10" fillId="7" borderId="0" xfId="0" applyFont="1" applyFill="1" applyAlignment="1">
      <alignment vertical="center"/>
    </xf>
    <xf numFmtId="37" fontId="4" fillId="7" borderId="0" xfId="0" applyNumberFormat="1" applyFont="1" applyFill="1" applyAlignment="1">
      <alignment vertical="center"/>
    </xf>
    <xf numFmtId="0" fontId="6" fillId="6" borderId="0" xfId="0" applyFont="1" applyFill="1" applyAlignment="1">
      <alignment horizontal="center" vertical="center" wrapText="1"/>
    </xf>
    <xf numFmtId="0" fontId="6" fillId="6" borderId="0" xfId="0" applyFont="1" applyFill="1" applyAlignment="1">
      <alignment horizontal="center" vertical="center"/>
    </xf>
    <xf numFmtId="0" fontId="6" fillId="6" borderId="9" xfId="0" applyFont="1" applyFill="1" applyBorder="1" applyAlignment="1">
      <alignment horizontal="center" vertical="center" wrapText="1"/>
    </xf>
    <xf numFmtId="9" fontId="0" fillId="0" borderId="0" xfId="0" applyNumberFormat="1" applyAlignment="1">
      <alignment vertical="center"/>
    </xf>
    <xf numFmtId="14" fontId="4" fillId="7" borderId="0" xfId="0" applyNumberFormat="1" applyFont="1" applyFill="1" applyAlignment="1">
      <alignment vertical="center"/>
    </xf>
    <xf numFmtId="2" fontId="4" fillId="6" borderId="27" xfId="0" applyNumberFormat="1" applyFont="1" applyFill="1" applyBorder="1" applyAlignment="1">
      <alignment horizontal="center" vertical="center"/>
    </xf>
    <xf numFmtId="167" fontId="4" fillId="6" borderId="1" xfId="0" applyNumberFormat="1" applyFont="1" applyFill="1" applyBorder="1" applyAlignment="1">
      <alignment horizontal="center" vertical="center"/>
    </xf>
    <xf numFmtId="167" fontId="4" fillId="8" borderId="3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7" borderId="12" xfId="0" applyFont="1" applyFill="1" applyBorder="1" applyAlignment="1">
      <alignment vertical="center"/>
    </xf>
    <xf numFmtId="0" fontId="2" fillId="7" borderId="0" xfId="0" applyFont="1" applyFill="1" applyAlignment="1">
      <alignment vertical="center"/>
    </xf>
    <xf numFmtId="0" fontId="2" fillId="7" borderId="9" xfId="0" applyFont="1" applyFill="1" applyBorder="1" applyAlignment="1">
      <alignment vertical="center"/>
    </xf>
    <xf numFmtId="0" fontId="6" fillId="6" borderId="10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67" fontId="4" fillId="7" borderId="38" xfId="0" applyNumberFormat="1" applyFont="1" applyFill="1" applyBorder="1" applyAlignment="1">
      <alignment vertical="center"/>
    </xf>
    <xf numFmtId="167" fontId="0" fillId="0" borderId="0" xfId="0" applyNumberFormat="1" applyAlignment="1">
      <alignment vertical="center"/>
    </xf>
    <xf numFmtId="166" fontId="4" fillId="7" borderId="0" xfId="0" applyNumberFormat="1" applyFont="1" applyFill="1" applyAlignment="1">
      <alignment vertical="center"/>
    </xf>
    <xf numFmtId="167" fontId="4" fillId="7" borderId="39" xfId="0" applyNumberFormat="1" applyFont="1" applyFill="1" applyBorder="1" applyAlignment="1">
      <alignment vertical="center"/>
    </xf>
    <xf numFmtId="3" fontId="0" fillId="6" borderId="1" xfId="0" applyNumberFormat="1" applyFill="1" applyBorder="1" applyAlignment="1">
      <alignment horizontal="center" vertical="center"/>
    </xf>
    <xf numFmtId="3" fontId="0" fillId="6" borderId="27" xfId="0" applyNumberFormat="1" applyFill="1" applyBorder="1" applyAlignment="1">
      <alignment horizontal="center" vertical="center"/>
    </xf>
    <xf numFmtId="167" fontId="0" fillId="6" borderId="27" xfId="0" applyNumberFormat="1" applyFill="1" applyBorder="1" applyAlignment="1">
      <alignment horizontal="center" vertical="center"/>
    </xf>
    <xf numFmtId="167" fontId="0" fillId="6" borderId="1" xfId="0" applyNumberFormat="1" applyFill="1" applyBorder="1" applyAlignment="1">
      <alignment horizontal="center" vertical="center"/>
    </xf>
    <xf numFmtId="167" fontId="4" fillId="7" borderId="19" xfId="0" applyNumberFormat="1" applyFont="1" applyFill="1" applyBorder="1" applyAlignment="1">
      <alignment vertical="center"/>
    </xf>
    <xf numFmtId="167" fontId="4" fillId="8" borderId="23" xfId="0" applyNumberFormat="1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9" borderId="34" xfId="0" applyFont="1" applyFill="1" applyBorder="1" applyAlignment="1">
      <alignment horizontal="center" vertical="center"/>
    </xf>
    <xf numFmtId="0" fontId="10" fillId="7" borderId="0" xfId="0" applyFont="1" applyFill="1" applyAlignment="1">
      <alignment horizontal="left" vertical="center"/>
    </xf>
    <xf numFmtId="4" fontId="0" fillId="6" borderId="27" xfId="0" applyNumberFormat="1" applyFill="1" applyBorder="1" applyAlignment="1">
      <alignment horizontal="center" vertical="center"/>
    </xf>
    <xf numFmtId="167" fontId="0" fillId="8" borderId="31" xfId="0" applyNumberFormat="1" applyFill="1" applyBorder="1" applyAlignment="1">
      <alignment horizontal="center" vertical="center"/>
    </xf>
    <xf numFmtId="7" fontId="4" fillId="7" borderId="0" xfId="0" applyNumberFormat="1" applyFont="1" applyFill="1" applyAlignment="1">
      <alignment vertical="center"/>
    </xf>
    <xf numFmtId="0" fontId="11" fillId="6" borderId="17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4" fillId="7" borderId="0" xfId="0" applyFont="1" applyFill="1" applyAlignment="1">
      <alignment vertical="center"/>
    </xf>
    <xf numFmtId="0" fontId="4" fillId="6" borderId="18" xfId="0" applyFont="1" applyFill="1" applyBorder="1" applyAlignment="1">
      <alignment horizontal="center" vertical="center"/>
    </xf>
    <xf numFmtId="3" fontId="0" fillId="6" borderId="20" xfId="0" applyNumberFormat="1" applyFill="1" applyBorder="1" applyAlignment="1">
      <alignment horizontal="center" vertical="center"/>
    </xf>
    <xf numFmtId="167" fontId="0" fillId="6" borderId="21" xfId="0" applyNumberFormat="1" applyFill="1" applyBorder="1" applyAlignment="1">
      <alignment horizontal="center" vertical="center"/>
    </xf>
    <xf numFmtId="165" fontId="4" fillId="7" borderId="0" xfId="0" applyNumberFormat="1" applyFont="1" applyFill="1" applyAlignment="1">
      <alignment vertical="center"/>
    </xf>
    <xf numFmtId="0" fontId="4" fillId="6" borderId="7" xfId="0" applyFont="1" applyFill="1" applyBorder="1" applyAlignment="1">
      <alignment horizontal="center" vertical="center"/>
    </xf>
    <xf numFmtId="3" fontId="0" fillId="6" borderId="15" xfId="0" applyNumberFormat="1" applyFill="1" applyBorder="1" applyAlignment="1">
      <alignment horizontal="center" vertical="center"/>
    </xf>
    <xf numFmtId="167" fontId="0" fillId="6" borderId="8" xfId="0" applyNumberFormat="1" applyFill="1" applyBorder="1" applyAlignment="1">
      <alignment horizontal="center" vertical="center"/>
    </xf>
    <xf numFmtId="164" fontId="4" fillId="7" borderId="0" xfId="0" applyNumberFormat="1" applyFont="1" applyFill="1" applyAlignment="1">
      <alignment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3" fontId="4" fillId="6" borderId="0" xfId="0" applyNumberFormat="1" applyFont="1" applyFill="1" applyAlignment="1">
      <alignment horizontal="center" vertical="center"/>
    </xf>
    <xf numFmtId="0" fontId="4" fillId="6" borderId="0" xfId="0" applyFont="1" applyFill="1" applyAlignment="1">
      <alignment horizontal="right" vertical="center"/>
    </xf>
    <xf numFmtId="167" fontId="4" fillId="8" borderId="9" xfId="0" applyNumberFormat="1" applyFont="1" applyFill="1" applyBorder="1" applyAlignment="1">
      <alignment horizontal="center" vertical="center"/>
    </xf>
    <xf numFmtId="37" fontId="5" fillId="7" borderId="0" xfId="0" applyNumberFormat="1" applyFont="1" applyFill="1" applyAlignment="1">
      <alignment vertical="center"/>
    </xf>
    <xf numFmtId="7" fontId="6" fillId="7" borderId="0" xfId="0" applyNumberFormat="1" applyFont="1" applyFill="1" applyAlignment="1">
      <alignment horizontal="right" vertical="center"/>
    </xf>
    <xf numFmtId="0" fontId="5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right" vertical="center"/>
    </xf>
    <xf numFmtId="0" fontId="5" fillId="7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7" fontId="7" fillId="4" borderId="4" xfId="0" applyNumberFormat="1" applyFont="1" applyFill="1" applyBorder="1" applyAlignment="1">
      <alignment horizontal="left" vertical="center"/>
    </xf>
    <xf numFmtId="0" fontId="0" fillId="3" borderId="13" xfId="0" applyFill="1" applyBorder="1" applyAlignment="1" applyProtection="1">
      <alignment vertical="center"/>
      <protection locked="0"/>
    </xf>
    <xf numFmtId="0" fontId="0" fillId="17" borderId="0" xfId="0" applyFill="1" applyAlignment="1">
      <alignment horizontal="left" wrapText="1"/>
    </xf>
    <xf numFmtId="0" fontId="6" fillId="18" borderId="0" xfId="0" applyFont="1" applyFill="1"/>
    <xf numFmtId="0" fontId="5" fillId="18" borderId="0" xfId="0" applyFont="1" applyFill="1"/>
    <xf numFmtId="7" fontId="6" fillId="20" borderId="0" xfId="0" applyNumberFormat="1" applyFont="1" applyFill="1" applyAlignment="1">
      <alignment horizontal="left"/>
    </xf>
    <xf numFmtId="0" fontId="5" fillId="20" borderId="0" xfId="0" applyFont="1" applyFill="1" applyAlignment="1">
      <alignment horizontal="left"/>
    </xf>
    <xf numFmtId="0" fontId="13" fillId="10" borderId="0" xfId="0" applyFont="1" applyFill="1" applyAlignment="1">
      <alignment horizontal="center" vertical="center"/>
    </xf>
    <xf numFmtId="0" fontId="0" fillId="0" borderId="32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2" fillId="14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1" fillId="15" borderId="0" xfId="0" applyFont="1" applyFill="1" applyAlignment="1">
      <alignment horizontal="left"/>
    </xf>
    <xf numFmtId="0" fontId="0" fillId="15" borderId="0" xfId="0" applyFill="1"/>
    <xf numFmtId="0" fontId="1" fillId="13" borderId="0" xfId="0" applyFont="1" applyFill="1" applyAlignment="1">
      <alignment horizontal="center"/>
    </xf>
    <xf numFmtId="0" fontId="2" fillId="14" borderId="0" xfId="0" applyFont="1" applyFill="1"/>
    <xf numFmtId="0" fontId="0" fillId="0" borderId="0" xfId="0"/>
    <xf numFmtId="167" fontId="0" fillId="6" borderId="19" xfId="0" applyNumberFormat="1" applyFill="1" applyBorder="1" applyAlignment="1">
      <alignment horizontal="center" vertical="center"/>
    </xf>
    <xf numFmtId="167" fontId="0" fillId="6" borderId="1" xfId="0" applyNumberFormat="1" applyFill="1" applyBorder="1" applyAlignment="1">
      <alignment horizontal="center" vertical="center"/>
    </xf>
    <xf numFmtId="0" fontId="4" fillId="6" borderId="0" xfId="0" applyFont="1" applyFill="1" applyAlignment="1">
      <alignment horizontal="right" vertical="center"/>
    </xf>
    <xf numFmtId="0" fontId="4" fillId="6" borderId="1" xfId="0" applyFont="1" applyFill="1" applyBorder="1" applyAlignment="1">
      <alignment horizontal="center" vertical="center"/>
    </xf>
    <xf numFmtId="4" fontId="4" fillId="3" borderId="28" xfId="0" applyNumberFormat="1" applyFont="1" applyFill="1" applyBorder="1" applyAlignment="1" applyProtection="1">
      <alignment horizontal="center" vertical="center"/>
      <protection locked="0"/>
    </xf>
    <xf numFmtId="4" fontId="4" fillId="3" borderId="20" xfId="0" applyNumberFormat="1" applyFont="1" applyFill="1" applyBorder="1" applyAlignment="1" applyProtection="1">
      <alignment horizontal="center" vertical="center"/>
      <protection locked="0"/>
    </xf>
    <xf numFmtId="4" fontId="0" fillId="3" borderId="29" xfId="0" applyNumberFormat="1" applyFill="1" applyBorder="1" applyAlignment="1" applyProtection="1">
      <alignment horizontal="center" vertical="center"/>
      <protection locked="0"/>
    </xf>
    <xf numFmtId="4" fontId="0" fillId="3" borderId="22" xfId="0" applyNumberFormat="1" applyFill="1" applyBorder="1" applyAlignment="1" applyProtection="1">
      <alignment horizontal="center" vertical="center"/>
      <protection locked="0"/>
    </xf>
    <xf numFmtId="0" fontId="4" fillId="6" borderId="12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4" fontId="0" fillId="3" borderId="1" xfId="0" applyNumberFormat="1" applyFill="1" applyBorder="1" applyAlignment="1" applyProtection="1">
      <alignment horizontal="center" vertical="center"/>
      <protection locked="0"/>
    </xf>
    <xf numFmtId="0" fontId="4" fillId="6" borderId="27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3" fontId="4" fillId="3" borderId="27" xfId="0" applyNumberFormat="1" applyFont="1" applyFill="1" applyBorder="1" applyAlignment="1" applyProtection="1">
      <alignment horizontal="center" vertical="center"/>
      <protection locked="0"/>
    </xf>
    <xf numFmtId="3" fontId="4" fillId="3" borderId="15" xfId="0" applyNumberFormat="1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4" fillId="3" borderId="27" xfId="0" applyFont="1" applyFill="1" applyBorder="1" applyAlignment="1" applyProtection="1">
      <alignment horizontal="left" vertical="center"/>
      <protection locked="0"/>
    </xf>
    <xf numFmtId="0" fontId="4" fillId="3" borderId="30" xfId="0" applyFont="1" applyFill="1" applyBorder="1" applyAlignment="1" applyProtection="1">
      <alignment horizontal="left" vertical="center"/>
      <protection locked="0"/>
    </xf>
    <xf numFmtId="0" fontId="4" fillId="3" borderId="31" xfId="0" applyFont="1" applyFill="1" applyBorder="1" applyAlignment="1" applyProtection="1">
      <alignment horizontal="left" vertical="center"/>
      <protection locked="0"/>
    </xf>
    <xf numFmtId="0" fontId="10" fillId="2" borderId="12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9" xfId="0" applyFont="1" applyFill="1" applyBorder="1" applyAlignment="1">
      <alignment horizontal="left" vertical="center"/>
    </xf>
    <xf numFmtId="0" fontId="0" fillId="6" borderId="1" xfId="0" applyFill="1" applyBorder="1" applyAlignment="1">
      <alignment horizontal="center" vertical="center"/>
    </xf>
    <xf numFmtId="3" fontId="0" fillId="3" borderId="1" xfId="0" applyNumberFormat="1" applyFill="1" applyBorder="1" applyAlignment="1" applyProtection="1">
      <alignment horizontal="center" vertical="center"/>
      <protection locked="0"/>
    </xf>
    <xf numFmtId="0" fontId="2" fillId="7" borderId="12" xfId="0" applyFont="1" applyFill="1" applyBorder="1" applyAlignment="1">
      <alignment horizontal="left" vertical="center"/>
    </xf>
    <xf numFmtId="0" fontId="2" fillId="7" borderId="0" xfId="0" applyFont="1" applyFill="1" applyAlignment="1">
      <alignment horizontal="left" vertical="center"/>
    </xf>
    <xf numFmtId="0" fontId="2" fillId="7" borderId="9" xfId="0" applyFont="1" applyFill="1" applyBorder="1" applyAlignment="1">
      <alignment horizontal="left" vertical="center"/>
    </xf>
    <xf numFmtId="0" fontId="11" fillId="6" borderId="12" xfId="0" applyFont="1" applyFill="1" applyBorder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0" fontId="6" fillId="6" borderId="10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3" fontId="0" fillId="3" borderId="19" xfId="0" applyNumberFormat="1" applyFill="1" applyBorder="1" applyAlignment="1" applyProtection="1">
      <alignment horizontal="center" vertical="center"/>
      <protection locked="0"/>
    </xf>
    <xf numFmtId="3" fontId="4" fillId="3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167" fontId="6" fillId="4" borderId="1" xfId="0" applyNumberFormat="1" applyFont="1" applyFill="1" applyBorder="1" applyAlignment="1">
      <alignment horizontal="center" vertical="center"/>
    </xf>
    <xf numFmtId="167" fontId="6" fillId="4" borderId="27" xfId="0" applyNumberFormat="1" applyFont="1" applyFill="1" applyBorder="1" applyAlignment="1">
      <alignment horizontal="center" vertical="center"/>
    </xf>
    <xf numFmtId="167" fontId="6" fillId="4" borderId="8" xfId="0" applyNumberFormat="1" applyFont="1" applyFill="1" applyBorder="1" applyAlignment="1">
      <alignment horizontal="center" vertical="center"/>
    </xf>
    <xf numFmtId="0" fontId="2" fillId="7" borderId="35" xfId="0" applyFont="1" applyFill="1" applyBorder="1" applyAlignment="1">
      <alignment horizontal="left" vertical="center"/>
    </xf>
    <xf numFmtId="0" fontId="2" fillId="7" borderId="30" xfId="0" applyFont="1" applyFill="1" applyBorder="1" applyAlignment="1">
      <alignment horizontal="left" vertical="center"/>
    </xf>
    <xf numFmtId="0" fontId="2" fillId="7" borderId="31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3" fontId="0" fillId="6" borderId="1" xfId="0" applyNumberFormat="1" applyFill="1" applyBorder="1" applyAlignment="1">
      <alignment horizontal="center" vertical="center"/>
    </xf>
    <xf numFmtId="167" fontId="0" fillId="6" borderId="27" xfId="0" applyNumberFormat="1" applyFill="1" applyBorder="1" applyAlignment="1">
      <alignment horizontal="center" vertical="center"/>
    </xf>
    <xf numFmtId="167" fontId="0" fillId="6" borderId="15" xfId="0" applyNumberFormat="1" applyFill="1" applyBorder="1" applyAlignment="1">
      <alignment horizontal="center" vertical="center"/>
    </xf>
    <xf numFmtId="7" fontId="7" fillId="4" borderId="3" xfId="0" applyNumberFormat="1" applyFont="1" applyFill="1" applyBorder="1" applyAlignment="1">
      <alignment horizontal="left" vertical="center"/>
    </xf>
    <xf numFmtId="7" fontId="7" fillId="4" borderId="4" xfId="0" applyNumberFormat="1" applyFont="1" applyFill="1" applyBorder="1" applyAlignment="1">
      <alignment horizontal="left" vertical="center"/>
    </xf>
    <xf numFmtId="7" fontId="1" fillId="5" borderId="4" xfId="0" applyNumberFormat="1" applyFont="1" applyFill="1" applyBorder="1" applyAlignment="1">
      <alignment horizontal="center" vertical="center"/>
    </xf>
    <xf numFmtId="7" fontId="1" fillId="5" borderId="29" xfId="0" applyNumberFormat="1" applyFont="1" applyFill="1" applyBorder="1" applyAlignment="1">
      <alignment horizontal="center" vertical="center"/>
    </xf>
    <xf numFmtId="7" fontId="1" fillId="5" borderId="14" xfId="0" applyNumberFormat="1" applyFont="1" applyFill="1" applyBorder="1" applyAlignment="1">
      <alignment horizontal="center" vertical="center"/>
    </xf>
    <xf numFmtId="4" fontId="0" fillId="3" borderId="27" xfId="0" applyNumberFormat="1" applyFill="1" applyBorder="1" applyAlignment="1" applyProtection="1">
      <alignment horizontal="center" vertical="center"/>
      <protection locked="0"/>
    </xf>
    <xf numFmtId="4" fontId="0" fillId="3" borderId="30" xfId="0" applyNumberFormat="1" applyFill="1" applyBorder="1" applyAlignment="1" applyProtection="1">
      <alignment horizontal="center" vertical="center"/>
      <protection locked="0"/>
    </xf>
    <xf numFmtId="4" fontId="0" fillId="3" borderId="31" xfId="0" applyNumberForma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/>
    </xf>
    <xf numFmtId="168" fontId="5" fillId="4" borderId="1" xfId="1" applyNumberFormat="1" applyFont="1" applyFill="1" applyBorder="1" applyAlignment="1" applyProtection="1">
      <alignment horizontal="center" vertical="center"/>
    </xf>
    <xf numFmtId="168" fontId="5" fillId="4" borderId="27" xfId="1" applyNumberFormat="1" applyFont="1" applyFill="1" applyBorder="1" applyAlignment="1" applyProtection="1">
      <alignment horizontal="center" vertical="center"/>
    </xf>
    <xf numFmtId="168" fontId="5" fillId="4" borderId="8" xfId="1" applyNumberFormat="1" applyFont="1" applyFill="1" applyBorder="1" applyAlignment="1" applyProtection="1">
      <alignment horizontal="center" vertical="center"/>
    </xf>
    <xf numFmtId="0" fontId="11" fillId="6" borderId="17" xfId="0" applyFont="1" applyFill="1" applyBorder="1" applyAlignment="1">
      <alignment horizontal="center" vertical="center"/>
    </xf>
    <xf numFmtId="0" fontId="11" fillId="6" borderId="17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0" fontId="0" fillId="3" borderId="36" xfId="0" applyFill="1" applyBorder="1" applyAlignment="1" applyProtection="1">
      <alignment horizontal="center" vertical="center"/>
      <protection locked="0"/>
    </xf>
    <xf numFmtId="0" fontId="0" fillId="3" borderId="37" xfId="0" applyFill="1" applyBorder="1" applyAlignment="1" applyProtection="1">
      <alignment horizontal="center" vertical="center"/>
      <protection locked="0"/>
    </xf>
    <xf numFmtId="167" fontId="4" fillId="6" borderId="27" xfId="0" applyNumberFormat="1" applyFont="1" applyFill="1" applyBorder="1" applyAlignment="1">
      <alignment horizontal="center" vertical="center"/>
    </xf>
    <xf numFmtId="167" fontId="4" fillId="6" borderId="15" xfId="0" applyNumberFormat="1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FFCC"/>
      <color rgb="FFCCECFF"/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DEC30-26EE-4921-A996-E63BDC392230}">
  <sheetPr transitionEvaluation="1">
    <pageSetUpPr fitToPage="1"/>
  </sheetPr>
  <dimension ref="A1:I42"/>
  <sheetViews>
    <sheetView tabSelected="1" topLeftCell="A3" zoomScale="89" zoomScaleNormal="89" workbookViewId="0">
      <selection activeCell="H18" sqref="H18"/>
    </sheetView>
  </sheetViews>
  <sheetFormatPr defaultColWidth="9.765625" defaultRowHeight="15.5" x14ac:dyDescent="0.35"/>
  <cols>
    <col min="1" max="1" width="1.3046875" style="4" customWidth="1"/>
    <col min="2" max="3" width="9.765625" style="4"/>
    <col min="4" max="4" width="18.69140625" style="4" customWidth="1"/>
    <col min="5" max="5" width="15.07421875" style="4" customWidth="1"/>
    <col min="6" max="6" width="0.84375" style="4" customWidth="1"/>
    <col min="7" max="7" width="33.69140625" style="4" customWidth="1"/>
    <col min="8" max="8" width="16.3046875" style="4" customWidth="1"/>
    <col min="9" max="9" width="3" style="4" customWidth="1"/>
    <col min="10" max="16384" width="9.765625" style="4"/>
  </cols>
  <sheetData>
    <row r="1" spans="1:9" ht="28" x14ac:dyDescent="0.35">
      <c r="A1" s="3"/>
      <c r="B1" s="131" t="s">
        <v>45</v>
      </c>
      <c r="C1" s="131"/>
      <c r="D1" s="131"/>
      <c r="E1" s="131"/>
      <c r="F1" s="131"/>
      <c r="G1" s="131"/>
      <c r="H1" s="131"/>
      <c r="I1" s="3"/>
    </row>
    <row r="2" spans="1:9" x14ac:dyDescent="0.35">
      <c r="A2" s="5"/>
      <c r="B2" s="5"/>
      <c r="C2" s="5"/>
      <c r="D2" s="5"/>
      <c r="E2" s="5"/>
      <c r="F2" s="5"/>
      <c r="G2" s="5"/>
      <c r="H2" s="5"/>
      <c r="I2" s="5"/>
    </row>
    <row r="3" spans="1:9" ht="18" x14ac:dyDescent="0.4">
      <c r="A3" s="5"/>
      <c r="B3" s="139" t="s">
        <v>46</v>
      </c>
      <c r="C3" s="139"/>
      <c r="D3" s="132"/>
      <c r="E3" s="133"/>
      <c r="F3" s="133"/>
      <c r="G3" s="133"/>
      <c r="H3" s="134"/>
      <c r="I3" s="5"/>
    </row>
    <row r="4" spans="1:9" x14ac:dyDescent="0.35">
      <c r="A4" s="5"/>
      <c r="B4" s="5"/>
      <c r="C4" s="5"/>
      <c r="D4" s="5"/>
      <c r="E4" s="5"/>
      <c r="F4" s="5"/>
      <c r="G4" s="5"/>
      <c r="H4" s="5"/>
      <c r="I4" s="5"/>
    </row>
    <row r="5" spans="1:9" x14ac:dyDescent="0.35">
      <c r="A5" s="5"/>
      <c r="B5" s="140" t="s">
        <v>10</v>
      </c>
      <c r="C5" s="141"/>
      <c r="D5" s="141"/>
      <c r="E5" s="141"/>
      <c r="F5" s="5"/>
      <c r="G5" s="135" t="s">
        <v>47</v>
      </c>
      <c r="H5" s="136"/>
      <c r="I5" s="5"/>
    </row>
    <row r="6" spans="1:9" x14ac:dyDescent="0.35">
      <c r="A6" s="5"/>
      <c r="B6" s="6"/>
      <c r="C6" s="6"/>
      <c r="D6" s="6"/>
      <c r="E6" s="6"/>
      <c r="F6" s="5"/>
      <c r="G6" s="7"/>
      <c r="H6" s="7"/>
      <c r="I6" s="5"/>
    </row>
    <row r="7" spans="1:9" x14ac:dyDescent="0.35">
      <c r="A7" s="5"/>
      <c r="B7" s="8" t="s">
        <v>0</v>
      </c>
      <c r="C7" s="6"/>
      <c r="D7" s="6"/>
      <c r="E7" s="6"/>
      <c r="F7" s="5"/>
      <c r="G7" s="7"/>
      <c r="H7" s="7"/>
      <c r="I7" s="5"/>
    </row>
    <row r="8" spans="1:9" x14ac:dyDescent="0.35">
      <c r="A8" s="5"/>
      <c r="B8" s="6" t="s">
        <v>48</v>
      </c>
      <c r="C8" s="6"/>
      <c r="D8" s="6"/>
      <c r="E8" s="9"/>
      <c r="F8" s="5"/>
      <c r="G8" s="10" t="s">
        <v>49</v>
      </c>
      <c r="H8" s="11">
        <f>E9</f>
        <v>0</v>
      </c>
      <c r="I8" s="5"/>
    </row>
    <row r="9" spans="1:9" x14ac:dyDescent="0.35">
      <c r="A9" s="5"/>
      <c r="B9" s="6" t="s">
        <v>50</v>
      </c>
      <c r="C9" s="6"/>
      <c r="D9" s="6"/>
      <c r="E9" s="9"/>
      <c r="F9" s="5"/>
      <c r="G9" s="10" t="s">
        <v>51</v>
      </c>
      <c r="H9" s="12">
        <f>E10</f>
        <v>0</v>
      </c>
      <c r="I9" s="5"/>
    </row>
    <row r="10" spans="1:9" x14ac:dyDescent="0.35">
      <c r="A10" s="5"/>
      <c r="B10" s="6" t="s">
        <v>52</v>
      </c>
      <c r="C10" s="6"/>
      <c r="D10" s="6"/>
      <c r="E10" s="9"/>
      <c r="F10" s="5"/>
      <c r="G10" s="10" t="s">
        <v>53</v>
      </c>
      <c r="H10" s="11" t="e">
        <f>ROUND(H8/H9,0)</f>
        <v>#DIV/0!</v>
      </c>
      <c r="I10" s="5"/>
    </row>
    <row r="11" spans="1:9" x14ac:dyDescent="0.35">
      <c r="A11" s="5"/>
      <c r="B11" s="6"/>
      <c r="C11" s="6"/>
      <c r="D11" s="6"/>
      <c r="E11" s="13"/>
      <c r="F11" s="5"/>
      <c r="G11" s="10" t="s">
        <v>54</v>
      </c>
      <c r="H11" s="14"/>
      <c r="I11" s="5"/>
    </row>
    <row r="12" spans="1:9" x14ac:dyDescent="0.35">
      <c r="A12" s="5"/>
      <c r="B12" s="137" t="s">
        <v>55</v>
      </c>
      <c r="C12" s="137"/>
      <c r="D12" s="137"/>
      <c r="E12" s="137"/>
      <c r="F12" s="5"/>
      <c r="G12" s="10" t="s">
        <v>56</v>
      </c>
      <c r="H12" s="11" t="e">
        <f>ROUND(H10/H11,0)</f>
        <v>#DIV/0!</v>
      </c>
      <c r="I12" s="5"/>
    </row>
    <row r="13" spans="1:9" x14ac:dyDescent="0.35">
      <c r="A13" s="5"/>
      <c r="B13" s="6"/>
      <c r="C13" s="6"/>
      <c r="D13" s="6"/>
      <c r="E13" s="6"/>
      <c r="F13" s="5"/>
      <c r="G13" s="10" t="s">
        <v>57</v>
      </c>
      <c r="H13" s="15"/>
      <c r="I13" s="5"/>
    </row>
    <row r="14" spans="1:9" ht="15" customHeight="1" x14ac:dyDescent="0.35">
      <c r="A14" s="5"/>
      <c r="B14" s="6" t="s">
        <v>48</v>
      </c>
      <c r="C14" s="6"/>
      <c r="D14" s="6"/>
      <c r="E14" s="9"/>
      <c r="F14" s="5"/>
      <c r="G14" s="10" t="s">
        <v>58</v>
      </c>
      <c r="H14" s="15"/>
      <c r="I14" s="5"/>
    </row>
    <row r="15" spans="1:9" x14ac:dyDescent="0.35">
      <c r="A15" s="5"/>
      <c r="B15" s="138" t="s">
        <v>59</v>
      </c>
      <c r="C15" s="138"/>
      <c r="D15" s="138"/>
      <c r="E15" s="9"/>
      <c r="F15" s="5"/>
      <c r="G15" s="10" t="s">
        <v>60</v>
      </c>
      <c r="H15" s="16">
        <f>H14-H13</f>
        <v>0</v>
      </c>
      <c r="I15" s="5"/>
    </row>
    <row r="16" spans="1:9" x14ac:dyDescent="0.35">
      <c r="A16" s="5"/>
      <c r="B16" s="6"/>
      <c r="C16" s="6"/>
      <c r="D16" s="6"/>
      <c r="E16" s="13"/>
      <c r="F16" s="5"/>
      <c r="G16" s="10" t="s">
        <v>61</v>
      </c>
      <c r="H16" s="16">
        <f>H15*H11</f>
        <v>0</v>
      </c>
      <c r="I16" s="5"/>
    </row>
    <row r="17" spans="1:9" x14ac:dyDescent="0.35">
      <c r="A17" s="5"/>
      <c r="B17" s="17"/>
      <c r="C17" s="17"/>
      <c r="D17" s="17"/>
      <c r="E17" s="18"/>
      <c r="F17" s="17"/>
      <c r="G17" s="19"/>
      <c r="H17" s="19"/>
      <c r="I17" s="5"/>
    </row>
    <row r="18" spans="1:9" x14ac:dyDescent="0.35">
      <c r="A18" s="5"/>
      <c r="B18" s="140" t="s">
        <v>26</v>
      </c>
      <c r="C18" s="141"/>
      <c r="D18" s="141"/>
      <c r="E18" s="141"/>
      <c r="F18" s="5"/>
      <c r="G18" s="10" t="s">
        <v>62</v>
      </c>
      <c r="H18" s="9"/>
      <c r="I18" s="5"/>
    </row>
    <row r="19" spans="1:9" x14ac:dyDescent="0.35">
      <c r="A19" s="5"/>
      <c r="B19" s="20"/>
      <c r="C19" s="20"/>
      <c r="D19" s="20"/>
      <c r="E19" s="20"/>
      <c r="F19" s="5"/>
      <c r="G19" s="10" t="s">
        <v>63</v>
      </c>
      <c r="H19" s="16" t="e">
        <f>ROUND(H18/H12,0)</f>
        <v>#DIV/0!</v>
      </c>
      <c r="I19" s="5"/>
    </row>
    <row r="20" spans="1:9" x14ac:dyDescent="0.35">
      <c r="A20" s="5"/>
      <c r="B20" s="126" t="s">
        <v>2</v>
      </c>
      <c r="C20" s="126"/>
      <c r="D20" s="126"/>
      <c r="E20" s="21"/>
      <c r="F20" s="5"/>
      <c r="G20" s="10" t="s">
        <v>64</v>
      </c>
      <c r="H20" s="12" t="e">
        <f>H16-H19</f>
        <v>#DIV/0!</v>
      </c>
      <c r="I20" s="5"/>
    </row>
    <row r="21" spans="1:9" ht="15" customHeight="1" x14ac:dyDescent="0.35">
      <c r="A21" s="5"/>
      <c r="B21" s="126" t="s">
        <v>3</v>
      </c>
      <c r="C21" s="126"/>
      <c r="D21" s="126"/>
      <c r="E21" s="22" t="e">
        <f>ROUND((+D22)/(+E15/100),5)</f>
        <v>#DIV/0!</v>
      </c>
      <c r="F21" s="5"/>
      <c r="G21" s="23" t="s">
        <v>65</v>
      </c>
      <c r="H21" s="24">
        <v>0</v>
      </c>
      <c r="I21" s="5"/>
    </row>
    <row r="22" spans="1:9" x14ac:dyDescent="0.35">
      <c r="A22" s="5"/>
      <c r="B22" s="20"/>
      <c r="C22" s="25" t="s">
        <v>1</v>
      </c>
      <c r="D22" s="26"/>
      <c r="E22" s="27"/>
      <c r="F22" s="5"/>
      <c r="G22" s="23" t="s">
        <v>66</v>
      </c>
      <c r="H22" s="24">
        <v>3</v>
      </c>
      <c r="I22" s="5"/>
    </row>
    <row r="23" spans="1:9" x14ac:dyDescent="0.35">
      <c r="A23" s="5"/>
      <c r="B23" s="20" t="s">
        <v>4</v>
      </c>
      <c r="C23" s="20"/>
      <c r="D23" s="20"/>
      <c r="E23" s="22" t="e">
        <f>ROUND((+D24)/(+E15/100),5)</f>
        <v>#DIV/0!</v>
      </c>
      <c r="F23" s="5"/>
      <c r="G23" s="10" t="s">
        <v>67</v>
      </c>
      <c r="H23" s="12" t="e">
        <f>H20+H21-H22</f>
        <v>#DIV/0!</v>
      </c>
      <c r="I23" s="5"/>
    </row>
    <row r="24" spans="1:9" x14ac:dyDescent="0.35">
      <c r="A24" s="5"/>
      <c r="B24" s="20"/>
      <c r="C24" s="25" t="s">
        <v>1</v>
      </c>
      <c r="D24" s="26"/>
      <c r="E24" s="27"/>
      <c r="F24" s="5"/>
      <c r="G24" s="7"/>
      <c r="H24" s="7"/>
      <c r="I24" s="28"/>
    </row>
    <row r="25" spans="1:9" x14ac:dyDescent="0.35">
      <c r="A25" s="5"/>
      <c r="B25" s="20" t="s">
        <v>5</v>
      </c>
      <c r="C25" s="20"/>
      <c r="D25" s="20"/>
      <c r="E25" s="29" t="e">
        <f>ROUND((E20-E21-E23),5)</f>
        <v>#DIV/0!</v>
      </c>
      <c r="F25" s="5"/>
      <c r="G25" s="30" t="s">
        <v>68</v>
      </c>
      <c r="H25" s="31" t="e">
        <f>ROUND(H23/H11,2)</f>
        <v>#DIV/0!</v>
      </c>
      <c r="I25" s="5"/>
    </row>
    <row r="26" spans="1:9" x14ac:dyDescent="0.35">
      <c r="A26" s="5"/>
      <c r="B26" s="32"/>
      <c r="C26" s="17"/>
      <c r="D26" s="17"/>
      <c r="E26" s="17"/>
      <c r="F26" s="17"/>
      <c r="G26" s="7"/>
      <c r="H26" s="7"/>
      <c r="I26" s="5"/>
    </row>
    <row r="27" spans="1:9" x14ac:dyDescent="0.35">
      <c r="A27" s="5"/>
      <c r="B27" s="33" t="s">
        <v>27</v>
      </c>
      <c r="C27" s="34"/>
      <c r="D27" s="34"/>
      <c r="E27" s="34"/>
      <c r="F27" s="5"/>
      <c r="G27" s="35"/>
      <c r="H27" s="35"/>
      <c r="I27" s="5"/>
    </row>
    <row r="28" spans="1:9" s="39" customFormat="1" ht="14" x14ac:dyDescent="0.3">
      <c r="A28" s="36"/>
      <c r="B28" s="37" t="s">
        <v>68</v>
      </c>
      <c r="C28" s="37"/>
      <c r="D28" s="37"/>
      <c r="E28" s="38" t="e">
        <f>ROUND(H25,2)</f>
        <v>#DIV/0!</v>
      </c>
      <c r="F28" s="37"/>
      <c r="G28" s="36"/>
      <c r="H28" s="36"/>
      <c r="I28" s="36"/>
    </row>
    <row r="29" spans="1:9" s="39" customFormat="1" ht="14" x14ac:dyDescent="0.3">
      <c r="A29" s="36"/>
      <c r="B29" s="37" t="s">
        <v>69</v>
      </c>
      <c r="C29" s="37"/>
      <c r="D29" s="37"/>
      <c r="E29" s="40">
        <f>E14</f>
        <v>0</v>
      </c>
      <c r="F29" s="37"/>
      <c r="G29" s="41"/>
      <c r="H29" s="41"/>
      <c r="I29" s="36"/>
    </row>
    <row r="30" spans="1:9" s="39" customFormat="1" ht="14" x14ac:dyDescent="0.3">
      <c r="A30" s="36"/>
      <c r="B30" s="37" t="s">
        <v>70</v>
      </c>
      <c r="C30" s="37"/>
      <c r="D30" s="37"/>
      <c r="E30" s="42" t="e">
        <f>ROUND((E9/E8/E10),2)</f>
        <v>#DIV/0!</v>
      </c>
      <c r="F30" s="37"/>
      <c r="G30" s="37"/>
      <c r="H30" s="37"/>
      <c r="I30" s="36"/>
    </row>
    <row r="31" spans="1:9" s="39" customFormat="1" ht="14" x14ac:dyDescent="0.3">
      <c r="A31" s="36"/>
      <c r="B31" s="37" t="s">
        <v>71</v>
      </c>
      <c r="C31" s="37"/>
      <c r="D31" s="37"/>
      <c r="E31" s="40" t="e">
        <f>ROUND((E28*E29*E30),0)</f>
        <v>#DIV/0!</v>
      </c>
      <c r="F31" s="37"/>
      <c r="G31" s="37"/>
      <c r="H31" s="37"/>
      <c r="I31" s="36"/>
    </row>
    <row r="32" spans="1:9" s="39" customFormat="1" ht="14" x14ac:dyDescent="0.3">
      <c r="A32" s="36"/>
      <c r="B32" s="37" t="s">
        <v>72</v>
      </c>
      <c r="C32" s="37"/>
      <c r="D32" s="37"/>
      <c r="E32" s="43" t="e">
        <f>ROUND((E25/100),5)</f>
        <v>#DIV/0!</v>
      </c>
      <c r="F32" s="37"/>
      <c r="G32" s="37"/>
      <c r="H32" s="37"/>
      <c r="I32" s="36"/>
    </row>
    <row r="33" spans="1:9" s="39" customFormat="1" ht="14" x14ac:dyDescent="0.3">
      <c r="A33" s="36"/>
      <c r="B33" s="127" t="s">
        <v>73</v>
      </c>
      <c r="C33" s="128"/>
      <c r="D33" s="128"/>
      <c r="E33" s="44" t="e">
        <f>ROUND((E31*E32),2)</f>
        <v>#DIV/0!</v>
      </c>
      <c r="F33" s="45"/>
      <c r="G33" s="37"/>
      <c r="H33" s="37"/>
      <c r="I33" s="36"/>
    </row>
    <row r="34" spans="1:9" s="39" customFormat="1" ht="14" x14ac:dyDescent="0.3">
      <c r="A34" s="36"/>
      <c r="B34" s="37" t="s">
        <v>6</v>
      </c>
      <c r="C34" s="37"/>
      <c r="D34" s="37"/>
      <c r="E34" s="46"/>
      <c r="F34" s="37"/>
      <c r="G34" s="37"/>
      <c r="H34" s="37"/>
      <c r="I34" s="36"/>
    </row>
    <row r="35" spans="1:9" s="39" customFormat="1" ht="14" x14ac:dyDescent="0.3">
      <c r="A35" s="36"/>
      <c r="B35" s="37" t="s">
        <v>7</v>
      </c>
      <c r="C35" s="37"/>
      <c r="D35" s="37"/>
      <c r="E35" s="46"/>
      <c r="F35" s="37"/>
      <c r="G35" s="37"/>
      <c r="H35" s="37"/>
      <c r="I35" s="36"/>
    </row>
    <row r="36" spans="1:9" s="39" customFormat="1" ht="14" x14ac:dyDescent="0.3">
      <c r="A36" s="36"/>
      <c r="B36" s="37" t="s">
        <v>8</v>
      </c>
      <c r="C36" s="37"/>
      <c r="D36" s="37"/>
      <c r="E36" s="46"/>
      <c r="F36" s="37"/>
      <c r="G36" s="37"/>
      <c r="H36" s="37"/>
      <c r="I36" s="36"/>
    </row>
    <row r="37" spans="1:9" s="39" customFormat="1" ht="14.5" thickBot="1" x14ac:dyDescent="0.35">
      <c r="A37" s="36"/>
      <c r="B37" s="37"/>
      <c r="C37" s="37"/>
      <c r="D37" s="37"/>
      <c r="E37" s="37"/>
      <c r="F37" s="37"/>
      <c r="G37" s="37"/>
      <c r="H37" s="47"/>
      <c r="I37" s="36"/>
    </row>
    <row r="38" spans="1:9" s="39" customFormat="1" ht="18.5" thickTop="1" x14ac:dyDescent="0.4">
      <c r="A38" s="36"/>
      <c r="B38" s="127" t="s">
        <v>74</v>
      </c>
      <c r="C38" s="128"/>
      <c r="D38" s="128"/>
      <c r="E38" s="48" t="e">
        <f>E33-E34-E35-E36</f>
        <v>#DIV/0!</v>
      </c>
      <c r="F38" s="129" t="s">
        <v>9</v>
      </c>
      <c r="G38" s="130"/>
      <c r="H38" s="49" t="e">
        <f>E38-(E38*5.7%)</f>
        <v>#DIV/0!</v>
      </c>
      <c r="I38" s="36"/>
    </row>
    <row r="39" spans="1:9" s="5" customFormat="1" x14ac:dyDescent="0.35">
      <c r="D39" s="50"/>
    </row>
    <row r="40" spans="1:9" x14ac:dyDescent="0.35">
      <c r="D40" s="51"/>
    </row>
    <row r="42" spans="1:9" x14ac:dyDescent="0.35">
      <c r="D42" s="52"/>
    </row>
  </sheetData>
  <sheetProtection algorithmName="SHA-512" hashValue="mQqGQjgSL8rfqrJFeatm/iCJuo0JrdRexVpzpZynCXCEE6zw3xrVHd9ycg6k/BV4sbl2miFXvI0aZsJLgJF6NQ==" saltValue="iXDGbUkC5HxbCY7s21kCUQ==" spinCount="100000" sheet="1" selectLockedCells="1"/>
  <mergeCells count="13">
    <mergeCell ref="B20:D20"/>
    <mergeCell ref="B38:D38"/>
    <mergeCell ref="F38:G38"/>
    <mergeCell ref="B1:H1"/>
    <mergeCell ref="D3:H3"/>
    <mergeCell ref="G5:H5"/>
    <mergeCell ref="B12:E12"/>
    <mergeCell ref="B15:D15"/>
    <mergeCell ref="B3:C3"/>
    <mergeCell ref="B5:E5"/>
    <mergeCell ref="B18:E18"/>
    <mergeCell ref="B21:D21"/>
    <mergeCell ref="B33:D33"/>
  </mergeCells>
  <printOptions horizontalCentered="1" verticalCentered="1"/>
  <pageMargins left="0.67" right="0.5" top="0.4" bottom="0" header="0.5" footer="0.5"/>
  <pageSetup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61F00-AF79-4939-858E-44DFFDF214EE}">
  <sheetPr transitionEvaluation="1">
    <pageSetUpPr fitToPage="1"/>
  </sheetPr>
  <dimension ref="A1:X57"/>
  <sheetViews>
    <sheetView zoomScale="90" zoomScaleNormal="90" workbookViewId="0">
      <selection activeCell="C2" sqref="C2:I2"/>
    </sheetView>
  </sheetViews>
  <sheetFormatPr defaultColWidth="9.765625" defaultRowHeight="15.5" x14ac:dyDescent="0.35"/>
  <cols>
    <col min="1" max="1" width="4.69140625" style="62" customWidth="1"/>
    <col min="2" max="2" width="20" style="62" customWidth="1"/>
    <col min="3" max="3" width="15.765625" style="62" customWidth="1"/>
    <col min="4" max="4" width="11.07421875" style="62" customWidth="1"/>
    <col min="5" max="5" width="8" style="62" customWidth="1"/>
    <col min="6" max="6" width="16.07421875" style="62" customWidth="1"/>
    <col min="7" max="8" width="19.07421875" style="62" customWidth="1"/>
    <col min="9" max="9" width="22.765625" style="62" customWidth="1"/>
    <col min="10" max="10" width="9.765625" style="62"/>
    <col min="11" max="11" width="7" style="62" hidden="1" customWidth="1"/>
    <col min="12" max="12" width="5.53515625" style="62" hidden="1" customWidth="1"/>
    <col min="13" max="13" width="5.3046875" style="62" hidden="1" customWidth="1"/>
    <col min="14" max="14" width="6.69140625" style="62" hidden="1" customWidth="1"/>
    <col min="15" max="18" width="11.07421875" style="62" hidden="1" customWidth="1"/>
    <col min="19" max="19" width="0" style="62" hidden="1" customWidth="1"/>
    <col min="20" max="16384" width="9.765625" style="62"/>
  </cols>
  <sheetData>
    <row r="1" spans="1:24" ht="23.25" customHeight="1" x14ac:dyDescent="0.35">
      <c r="A1" s="61"/>
      <c r="B1" s="157" t="s">
        <v>32</v>
      </c>
      <c r="C1" s="158"/>
      <c r="D1" s="158"/>
      <c r="E1" s="158"/>
      <c r="F1" s="158"/>
      <c r="G1" s="158"/>
      <c r="H1" s="158"/>
      <c r="I1" s="159"/>
      <c r="J1" s="61"/>
    </row>
    <row r="2" spans="1:24" ht="19.5" customHeight="1" x14ac:dyDescent="0.35">
      <c r="A2" s="61"/>
      <c r="B2" s="2" t="s">
        <v>11</v>
      </c>
      <c r="C2" s="166"/>
      <c r="D2" s="167"/>
      <c r="E2" s="167"/>
      <c r="F2" s="167"/>
      <c r="G2" s="167"/>
      <c r="H2" s="167"/>
      <c r="I2" s="168"/>
      <c r="J2" s="61"/>
    </row>
    <row r="3" spans="1:24" ht="25.9" customHeight="1" thickBot="1" x14ac:dyDescent="0.4">
      <c r="A3" s="63"/>
      <c r="B3" s="125" t="s">
        <v>88</v>
      </c>
      <c r="C3" s="64"/>
      <c r="D3" s="64"/>
      <c r="E3" s="64"/>
      <c r="F3" s="64"/>
      <c r="G3" s="65" t="s">
        <v>20</v>
      </c>
      <c r="H3" s="65"/>
      <c r="I3" s="66">
        <f ca="1">TODAY()</f>
        <v>45512</v>
      </c>
      <c r="J3" s="61"/>
    </row>
    <row r="4" spans="1:24" ht="19.5" customHeight="1" x14ac:dyDescent="0.35">
      <c r="A4" s="67"/>
      <c r="B4" s="163" t="s">
        <v>13</v>
      </c>
      <c r="C4" s="164"/>
      <c r="D4" s="164"/>
      <c r="E4" s="164"/>
      <c r="F4" s="164"/>
      <c r="G4" s="164"/>
      <c r="H4" s="164"/>
      <c r="I4" s="165"/>
      <c r="J4" s="61"/>
      <c r="O4" s="62" t="b">
        <f>IF(B3=O10,O10,IF(B3=P10,P10,IF(B3=Q10,O10,IF(B3=R10,R10))))</f>
        <v>0</v>
      </c>
    </row>
    <row r="5" spans="1:24" ht="12.75" customHeight="1" x14ac:dyDescent="0.35">
      <c r="A5" s="68"/>
      <c r="B5" s="169" t="s">
        <v>31</v>
      </c>
      <c r="C5" s="170"/>
      <c r="D5" s="170"/>
      <c r="E5" s="170"/>
      <c r="F5" s="170"/>
      <c r="G5" s="170"/>
      <c r="H5" s="170"/>
      <c r="I5" s="171"/>
      <c r="J5" s="61"/>
    </row>
    <row r="6" spans="1:24" ht="18" customHeight="1" x14ac:dyDescent="0.35">
      <c r="A6" s="69"/>
      <c r="B6" s="174" t="s">
        <v>76</v>
      </c>
      <c r="C6" s="175"/>
      <c r="D6" s="175"/>
      <c r="E6" s="175"/>
      <c r="F6" s="175"/>
      <c r="G6" s="175"/>
      <c r="H6" s="175"/>
      <c r="I6" s="176"/>
      <c r="J6" s="61"/>
      <c r="K6" s="62" t="s">
        <v>22</v>
      </c>
    </row>
    <row r="7" spans="1:24" ht="57.75" customHeight="1" x14ac:dyDescent="0.35">
      <c r="A7" s="70"/>
      <c r="B7" s="160" t="s">
        <v>14</v>
      </c>
      <c r="C7" s="161"/>
      <c r="D7" s="162" t="s">
        <v>81</v>
      </c>
      <c r="E7" s="162"/>
      <c r="F7" s="71" t="s">
        <v>82</v>
      </c>
      <c r="G7" s="72" t="s">
        <v>75</v>
      </c>
      <c r="H7" s="72" t="s">
        <v>24</v>
      </c>
      <c r="I7" s="73" t="s">
        <v>19</v>
      </c>
      <c r="J7" s="61"/>
      <c r="K7" s="74">
        <v>1</v>
      </c>
    </row>
    <row r="8" spans="1:24" ht="21" customHeight="1" x14ac:dyDescent="0.35">
      <c r="A8" s="75"/>
      <c r="B8" s="172" t="s">
        <v>12</v>
      </c>
      <c r="C8" s="172"/>
      <c r="D8" s="173"/>
      <c r="E8" s="173"/>
      <c r="F8" s="58"/>
      <c r="G8" s="76">
        <f>SUM(D8-F8)</f>
        <v>0</v>
      </c>
      <c r="H8" s="77">
        <f>IF(B3=O10,O11,IF(B3=P10,P11,IF(B3=Q10,Q11,IF(B3=R10,R11,IF(B3=S10,S11)))))</f>
        <v>1362.5</v>
      </c>
      <c r="I8" s="78">
        <f>SUM(G8*H8)</f>
        <v>0</v>
      </c>
      <c r="J8" s="61"/>
      <c r="L8" s="79"/>
      <c r="M8" s="79"/>
      <c r="V8" s="79"/>
      <c r="W8" s="79"/>
      <c r="X8" s="79"/>
    </row>
    <row r="9" spans="1:24" ht="18" customHeight="1" x14ac:dyDescent="0.35">
      <c r="A9" s="70"/>
      <c r="B9" s="80" t="s">
        <v>77</v>
      </c>
      <c r="C9" s="81"/>
      <c r="D9" s="81"/>
      <c r="E9" s="81"/>
      <c r="F9" s="81"/>
      <c r="G9" s="81"/>
      <c r="H9" s="81"/>
      <c r="I9" s="82"/>
      <c r="J9" s="61"/>
    </row>
    <row r="10" spans="1:24" ht="21.75" customHeight="1" thickBot="1" x14ac:dyDescent="0.4">
      <c r="A10" s="70"/>
      <c r="B10" s="177" t="s">
        <v>33</v>
      </c>
      <c r="C10" s="178"/>
      <c r="D10" s="179" t="s">
        <v>78</v>
      </c>
      <c r="E10" s="179"/>
      <c r="F10" s="83" t="s">
        <v>79</v>
      </c>
      <c r="G10" s="84" t="s">
        <v>80</v>
      </c>
      <c r="H10" s="84" t="s">
        <v>35</v>
      </c>
      <c r="I10" s="73" t="s">
        <v>19</v>
      </c>
      <c r="J10" s="61"/>
      <c r="K10" s="74">
        <v>1</v>
      </c>
      <c r="L10" s="62">
        <v>10</v>
      </c>
      <c r="O10" s="85" t="s">
        <v>84</v>
      </c>
      <c r="P10" s="85" t="s">
        <v>85</v>
      </c>
      <c r="Q10" s="85" t="s">
        <v>86</v>
      </c>
      <c r="R10" s="85" t="s">
        <v>87</v>
      </c>
      <c r="S10" s="85" t="s">
        <v>88</v>
      </c>
    </row>
    <row r="11" spans="1:24" ht="27" customHeight="1" x14ac:dyDescent="0.35">
      <c r="A11" s="75"/>
      <c r="B11" s="180" t="s">
        <v>83</v>
      </c>
      <c r="C11" s="145"/>
      <c r="D11" s="181"/>
      <c r="E11" s="181"/>
      <c r="F11" s="55"/>
      <c r="G11" s="55"/>
      <c r="H11" s="53"/>
      <c r="I11" s="86"/>
      <c r="J11" s="61"/>
      <c r="L11" s="62">
        <v>11</v>
      </c>
      <c r="M11" s="79"/>
      <c r="N11" s="85" t="s">
        <v>40</v>
      </c>
      <c r="O11" s="87">
        <v>1622.5</v>
      </c>
      <c r="P11" s="87">
        <v>1357.5</v>
      </c>
      <c r="Q11" s="87">
        <v>1207.5</v>
      </c>
      <c r="R11" s="87">
        <v>1300</v>
      </c>
      <c r="S11" s="87">
        <v>1362.5</v>
      </c>
      <c r="V11" s="79"/>
      <c r="W11" s="79"/>
      <c r="X11" s="79"/>
    </row>
    <row r="12" spans="1:24" ht="39.75" customHeight="1" x14ac:dyDescent="0.35">
      <c r="A12" s="88"/>
      <c r="B12" s="180" t="s">
        <v>91</v>
      </c>
      <c r="C12" s="145"/>
      <c r="D12" s="182"/>
      <c r="E12" s="182"/>
      <c r="F12" s="56"/>
      <c r="G12" s="56"/>
      <c r="H12" s="54"/>
      <c r="I12" s="89"/>
      <c r="J12" s="61"/>
      <c r="L12" s="62">
        <v>12</v>
      </c>
      <c r="N12" s="85" t="s">
        <v>41</v>
      </c>
      <c r="O12" s="87">
        <v>53.96</v>
      </c>
      <c r="P12" s="87">
        <v>45.15</v>
      </c>
      <c r="Q12" s="87">
        <v>40.159999999999997</v>
      </c>
      <c r="R12" s="87">
        <v>57.65</v>
      </c>
      <c r="S12" s="87">
        <v>60.42</v>
      </c>
    </row>
    <row r="13" spans="1:24" ht="37.5" customHeight="1" x14ac:dyDescent="0.35">
      <c r="A13" s="88"/>
      <c r="B13" s="153" t="s">
        <v>92</v>
      </c>
      <c r="C13" s="154"/>
      <c r="D13" s="155"/>
      <c r="E13" s="156"/>
      <c r="F13" s="54"/>
      <c r="G13" s="54"/>
      <c r="H13" s="54"/>
      <c r="I13" s="89"/>
      <c r="J13" s="61"/>
      <c r="N13" s="85"/>
      <c r="O13" s="87"/>
      <c r="P13" s="87"/>
      <c r="Q13" s="87"/>
      <c r="R13" s="87"/>
      <c r="S13" s="87"/>
    </row>
    <row r="14" spans="1:24" ht="16.5" customHeight="1" x14ac:dyDescent="0.35">
      <c r="A14" s="70"/>
      <c r="B14" s="180" t="s">
        <v>34</v>
      </c>
      <c r="C14" s="180"/>
      <c r="D14" s="194">
        <f>SUM(D11-D12-D13)</f>
        <v>0</v>
      </c>
      <c r="E14" s="194"/>
      <c r="F14" s="90">
        <f>SUM(F11-F12-F13)</f>
        <v>0</v>
      </c>
      <c r="G14" s="90">
        <f>SUM(G11-G12-G13)</f>
        <v>0</v>
      </c>
      <c r="H14" s="91">
        <f>SUM(H11-H12-H13)</f>
        <v>0</v>
      </c>
      <c r="I14" s="89"/>
      <c r="J14" s="61"/>
      <c r="L14" s="62">
        <v>13</v>
      </c>
      <c r="N14" s="85" t="s">
        <v>42</v>
      </c>
      <c r="O14" s="87">
        <v>405.63</v>
      </c>
      <c r="P14" s="87">
        <v>339.38</v>
      </c>
      <c r="Q14" s="87">
        <v>301.88</v>
      </c>
      <c r="R14" s="87">
        <v>325</v>
      </c>
      <c r="S14" s="87">
        <v>340.63</v>
      </c>
    </row>
    <row r="15" spans="1:24" ht="18" customHeight="1" x14ac:dyDescent="0.35">
      <c r="A15" s="68"/>
      <c r="B15" s="145" t="s">
        <v>24</v>
      </c>
      <c r="C15" s="145"/>
      <c r="D15" s="195">
        <f>G25</f>
        <v>60.42</v>
      </c>
      <c r="E15" s="196"/>
      <c r="F15" s="92">
        <f>G26</f>
        <v>340.63</v>
      </c>
      <c r="G15" s="93">
        <f>G27</f>
        <v>681.25</v>
      </c>
      <c r="H15" s="92">
        <f>G28</f>
        <v>1112.71</v>
      </c>
      <c r="I15" s="94"/>
      <c r="J15" s="61"/>
      <c r="L15" s="62">
        <v>14</v>
      </c>
      <c r="N15" s="85" t="s">
        <v>43</v>
      </c>
      <c r="O15" s="87">
        <v>811.25</v>
      </c>
      <c r="P15" s="87">
        <v>678.75</v>
      </c>
      <c r="Q15" s="87">
        <v>603.75</v>
      </c>
      <c r="R15" s="87">
        <v>650</v>
      </c>
      <c r="S15" s="87">
        <v>681.25</v>
      </c>
    </row>
    <row r="16" spans="1:24" ht="17.25" customHeight="1" x14ac:dyDescent="0.35">
      <c r="A16" s="70"/>
      <c r="B16" s="145" t="s">
        <v>36</v>
      </c>
      <c r="C16" s="145"/>
      <c r="D16" s="195">
        <f>D14*D15</f>
        <v>0</v>
      </c>
      <c r="E16" s="196"/>
      <c r="F16" s="92">
        <f>F15*F14</f>
        <v>0</v>
      </c>
      <c r="G16" s="93">
        <f>G15*G14</f>
        <v>0</v>
      </c>
      <c r="H16" s="92">
        <f>H15*H14</f>
        <v>0</v>
      </c>
      <c r="I16" s="95">
        <f>SUM(D16:H16)</f>
        <v>0</v>
      </c>
      <c r="J16" s="61"/>
      <c r="L16" s="62">
        <v>15</v>
      </c>
      <c r="N16" s="85" t="s">
        <v>44</v>
      </c>
      <c r="O16" s="87">
        <v>1310.48</v>
      </c>
      <c r="P16" s="87">
        <v>1096.44</v>
      </c>
      <c r="Q16" s="87">
        <v>975.29</v>
      </c>
      <c r="R16" s="87">
        <v>1061.67</v>
      </c>
      <c r="S16" s="87">
        <v>1112.71</v>
      </c>
    </row>
    <row r="17" spans="1:10" ht="15.75" customHeight="1" x14ac:dyDescent="0.35">
      <c r="A17" s="70"/>
      <c r="B17" s="150"/>
      <c r="C17" s="151"/>
      <c r="D17" s="151"/>
      <c r="E17" s="151"/>
      <c r="F17" s="151"/>
      <c r="G17" s="151"/>
      <c r="H17" s="96" t="s">
        <v>21</v>
      </c>
      <c r="I17" s="95">
        <f>SUM(I8,I16)</f>
        <v>0</v>
      </c>
      <c r="J17" s="61"/>
    </row>
    <row r="18" spans="1:10" ht="24" customHeight="1" thickBot="1" x14ac:dyDescent="0.4">
      <c r="A18" s="70"/>
      <c r="B18" s="150"/>
      <c r="C18" s="151"/>
      <c r="D18" s="151"/>
      <c r="E18" s="151"/>
      <c r="F18" s="151"/>
      <c r="G18" s="151"/>
      <c r="H18" s="97" t="s">
        <v>25</v>
      </c>
      <c r="I18" s="1" t="s">
        <v>22</v>
      </c>
      <c r="J18" s="61"/>
    </row>
    <row r="19" spans="1:10" ht="39.65" customHeight="1" x14ac:dyDescent="0.35">
      <c r="A19" s="98"/>
      <c r="B19" s="191" t="s">
        <v>90</v>
      </c>
      <c r="C19" s="192"/>
      <c r="D19" s="192"/>
      <c r="E19" s="192"/>
      <c r="F19" s="192"/>
      <c r="G19" s="192"/>
      <c r="H19" s="192"/>
      <c r="I19" s="193"/>
      <c r="J19" s="61"/>
    </row>
    <row r="20" spans="1:10" ht="24" customHeight="1" x14ac:dyDescent="0.35">
      <c r="A20" s="70"/>
      <c r="B20" s="174" t="s">
        <v>38</v>
      </c>
      <c r="C20" s="175"/>
      <c r="D20" s="175"/>
      <c r="E20" s="175"/>
      <c r="F20" s="175"/>
      <c r="G20" s="175"/>
      <c r="H20" s="175"/>
      <c r="I20" s="176"/>
      <c r="J20" s="61"/>
    </row>
    <row r="21" spans="1:10" ht="48" customHeight="1" x14ac:dyDescent="0.35">
      <c r="A21" s="98"/>
      <c r="B21" s="217" t="s">
        <v>94</v>
      </c>
      <c r="C21" s="162"/>
      <c r="D21" s="162" t="s">
        <v>95</v>
      </c>
      <c r="E21" s="162"/>
      <c r="F21" s="71" t="s">
        <v>37</v>
      </c>
      <c r="G21" s="161" t="s">
        <v>24</v>
      </c>
      <c r="H21" s="161"/>
      <c r="I21" s="73" t="s">
        <v>19</v>
      </c>
      <c r="J21" s="61"/>
    </row>
    <row r="22" spans="1:10" ht="39.65" customHeight="1" x14ac:dyDescent="0.35">
      <c r="A22" s="98"/>
      <c r="B22" s="213"/>
      <c r="C22" s="214"/>
      <c r="D22" s="152"/>
      <c r="E22" s="152"/>
      <c r="F22" s="99">
        <f>SUM(B22-D22)</f>
        <v>0</v>
      </c>
      <c r="G22" s="215">
        <f>H8</f>
        <v>1362.5</v>
      </c>
      <c r="H22" s="216"/>
      <c r="I22" s="100">
        <f>IF(D22="",0,ROUND(G22*F22,2))</f>
        <v>0</v>
      </c>
      <c r="J22" s="61"/>
    </row>
    <row r="23" spans="1:10" ht="18" customHeight="1" x14ac:dyDescent="0.35">
      <c r="A23" s="70"/>
      <c r="B23" s="174" t="s">
        <v>39</v>
      </c>
      <c r="C23" s="175"/>
      <c r="D23" s="175"/>
      <c r="E23" s="175"/>
      <c r="F23" s="175"/>
      <c r="G23" s="175"/>
      <c r="H23" s="175"/>
      <c r="I23" s="176"/>
      <c r="J23" s="61"/>
    </row>
    <row r="24" spans="1:10" ht="47.25" customHeight="1" x14ac:dyDescent="0.35">
      <c r="A24" s="101"/>
      <c r="B24" s="212" t="s">
        <v>93</v>
      </c>
      <c r="C24" s="211"/>
      <c r="D24" s="211" t="s">
        <v>96</v>
      </c>
      <c r="E24" s="211"/>
      <c r="F24" s="102" t="s">
        <v>37</v>
      </c>
      <c r="G24" s="210" t="s">
        <v>24</v>
      </c>
      <c r="H24" s="210"/>
      <c r="I24" s="103" t="s">
        <v>19</v>
      </c>
      <c r="J24" s="61"/>
    </row>
    <row r="25" spans="1:10" ht="21.75" customHeight="1" x14ac:dyDescent="0.35">
      <c r="A25" s="104"/>
      <c r="B25" s="105" t="s">
        <v>18</v>
      </c>
      <c r="C25" s="57"/>
      <c r="D25" s="146"/>
      <c r="E25" s="147"/>
      <c r="F25" s="106">
        <f>SUM(C25-D25)</f>
        <v>0</v>
      </c>
      <c r="G25" s="142">
        <f>IF($B$3=$O$10,$O12,IF($B$3=$P$10,$P12,IF($B$3=$Q$10,$Q12,IF($B$3=$R$10,$R12,IF($B$3=$S$10,$S12)))))</f>
        <v>60.42</v>
      </c>
      <c r="H25" s="142"/>
      <c r="I25" s="107">
        <f>IF(F25="",0,ROUND(G25*F25,2))</f>
        <v>0</v>
      </c>
      <c r="J25" s="61"/>
    </row>
    <row r="26" spans="1:10" ht="21.75" customHeight="1" x14ac:dyDescent="0.35">
      <c r="A26" s="108"/>
      <c r="B26" s="109" t="s">
        <v>17</v>
      </c>
      <c r="C26" s="59"/>
      <c r="D26" s="146"/>
      <c r="E26" s="147"/>
      <c r="F26" s="110">
        <f>SUM(C26-D26)</f>
        <v>0</v>
      </c>
      <c r="G26" s="143">
        <f>IF($B$3=$O$10,$O14,IF($B$3=$P$10,$P14,IF($B$3=$Q$10,$Q14,IF($B$3=$R$10,$R14,IF($B$3=$S$10,$S14)))))</f>
        <v>340.63</v>
      </c>
      <c r="H26" s="143"/>
      <c r="I26" s="111">
        <f>IF(F26="",0,ROUND(G26*F26,2))</f>
        <v>0</v>
      </c>
      <c r="J26" s="61"/>
    </row>
    <row r="27" spans="1:10" ht="21.75" customHeight="1" x14ac:dyDescent="0.35">
      <c r="A27" s="104"/>
      <c r="B27" s="109" t="s">
        <v>16</v>
      </c>
      <c r="C27" s="59"/>
      <c r="D27" s="146"/>
      <c r="E27" s="147"/>
      <c r="F27" s="110">
        <f>SUM(C27-D27)</f>
        <v>0</v>
      </c>
      <c r="G27" s="143">
        <f>IF($B$3=$O$10,$O15,IF($B$3=$P$10,$P15,IF($B$3=$Q$10,$Q15,IF($B$3=$R$10,$R15,IF($B$3=$S$10,$S15)))))</f>
        <v>681.25</v>
      </c>
      <c r="H27" s="143"/>
      <c r="I27" s="111">
        <f>IF(F27="",0,ROUND(G27*F27,2))</f>
        <v>0</v>
      </c>
      <c r="J27" s="61"/>
    </row>
    <row r="28" spans="1:10" ht="21.75" customHeight="1" thickBot="1" x14ac:dyDescent="0.4">
      <c r="A28" s="112"/>
      <c r="B28" s="113" t="s">
        <v>15</v>
      </c>
      <c r="C28" s="60"/>
      <c r="D28" s="148"/>
      <c r="E28" s="149"/>
      <c r="F28" s="110">
        <f>SUM(C28-D28)</f>
        <v>0</v>
      </c>
      <c r="G28" s="143">
        <f>IF($B$3=$O$10,$O16,IF($B$3=$P$10,$P16,IF($B$3=$Q$10,$Q16,IF($B$3=$R$10,$R16,IF($B$3=$S$10,$S16)))))</f>
        <v>1112.71</v>
      </c>
      <c r="H28" s="143"/>
      <c r="I28" s="111">
        <f>IF(F28="",0,ROUND(G28*F28,2))</f>
        <v>0</v>
      </c>
      <c r="J28" s="61"/>
    </row>
    <row r="29" spans="1:10" ht="21.75" customHeight="1" x14ac:dyDescent="0.35">
      <c r="A29" s="98"/>
      <c r="B29" s="150"/>
      <c r="C29" s="151"/>
      <c r="D29" s="151"/>
      <c r="E29" s="151"/>
      <c r="F29" s="151"/>
      <c r="G29" s="144" t="s">
        <v>89</v>
      </c>
      <c r="H29" s="144"/>
      <c r="I29" s="95">
        <f>SUM(I25:I28)</f>
        <v>0</v>
      </c>
      <c r="J29" s="61"/>
    </row>
    <row r="30" spans="1:10" ht="21.75" customHeight="1" x14ac:dyDescent="0.35">
      <c r="A30" s="98"/>
      <c r="B30" s="114"/>
      <c r="C30" s="115"/>
      <c r="D30" s="115"/>
      <c r="E30" s="115"/>
      <c r="F30" s="115"/>
      <c r="G30" s="116"/>
      <c r="H30" s="116" t="s">
        <v>21</v>
      </c>
      <c r="I30" s="117">
        <f>SUM(I22,I29)</f>
        <v>0</v>
      </c>
      <c r="J30" s="61"/>
    </row>
    <row r="31" spans="1:10" ht="25.9" customHeight="1" x14ac:dyDescent="0.35">
      <c r="A31" s="118"/>
      <c r="B31" s="188" t="s">
        <v>30</v>
      </c>
      <c r="C31" s="189"/>
      <c r="D31" s="189"/>
      <c r="E31" s="189"/>
      <c r="F31" s="189"/>
      <c r="G31" s="189"/>
      <c r="H31" s="189"/>
      <c r="I31" s="190"/>
      <c r="J31" s="61"/>
    </row>
    <row r="32" spans="1:10" ht="25.9" customHeight="1" x14ac:dyDescent="0.35">
      <c r="A32" s="119"/>
      <c r="B32" s="183" t="str">
        <f>IF(I18=K6,"Section 1 - 50% Payment per Head before Sequestration","Section 1 - 100% Payment per Head before Sequestration")</f>
        <v>Section 1 - 50% Payment per Head before Sequestration</v>
      </c>
      <c r="C32" s="184"/>
      <c r="D32" s="184"/>
      <c r="E32" s="184"/>
      <c r="F32" s="120"/>
      <c r="G32" s="185">
        <f>IF(I18=K6,I17/2,I17)</f>
        <v>0</v>
      </c>
      <c r="H32" s="186"/>
      <c r="I32" s="187"/>
      <c r="J32" s="61"/>
    </row>
    <row r="33" spans="1:10" ht="25.9" customHeight="1" x14ac:dyDescent="0.35">
      <c r="A33" s="61"/>
      <c r="B33" s="183" t="str">
        <f>"Section 2 - 100% Payment per Head before Sequestration"</f>
        <v>Section 2 - 100% Payment per Head before Sequestration</v>
      </c>
      <c r="C33" s="184"/>
      <c r="D33" s="184"/>
      <c r="E33" s="184"/>
      <c r="F33" s="120"/>
      <c r="G33" s="185">
        <f>I30</f>
        <v>0</v>
      </c>
      <c r="H33" s="186"/>
      <c r="I33" s="187"/>
      <c r="J33" s="61"/>
    </row>
    <row r="34" spans="1:10" ht="25.9" customHeight="1" x14ac:dyDescent="0.35">
      <c r="A34" s="61"/>
      <c r="B34" s="183" t="s">
        <v>23</v>
      </c>
      <c r="C34" s="184"/>
      <c r="D34" s="184"/>
      <c r="E34" s="184"/>
      <c r="F34" s="120"/>
      <c r="G34" s="185">
        <f>G32+G33</f>
        <v>0</v>
      </c>
      <c r="H34" s="186"/>
      <c r="I34" s="187"/>
      <c r="J34" s="61"/>
    </row>
    <row r="35" spans="1:10" ht="25.9" customHeight="1" x14ac:dyDescent="0.35">
      <c r="A35" s="61"/>
      <c r="B35" s="183" t="s">
        <v>6</v>
      </c>
      <c r="C35" s="184"/>
      <c r="D35" s="184"/>
      <c r="E35" s="184"/>
      <c r="F35" s="120"/>
      <c r="G35" s="202"/>
      <c r="H35" s="203"/>
      <c r="I35" s="204"/>
      <c r="J35" s="61"/>
    </row>
    <row r="36" spans="1:10" ht="25.9" customHeight="1" x14ac:dyDescent="0.35">
      <c r="A36" s="61"/>
      <c r="B36" s="183" t="s">
        <v>7</v>
      </c>
      <c r="C36" s="184"/>
      <c r="D36" s="184"/>
      <c r="E36" s="184"/>
      <c r="F36" s="120"/>
      <c r="G36" s="202"/>
      <c r="H36" s="203"/>
      <c r="I36" s="204"/>
      <c r="J36" s="61"/>
    </row>
    <row r="37" spans="1:10" ht="25.9" customHeight="1" x14ac:dyDescent="0.35">
      <c r="A37" s="61"/>
      <c r="B37" s="183" t="s">
        <v>8</v>
      </c>
      <c r="C37" s="184"/>
      <c r="D37" s="184"/>
      <c r="E37" s="184"/>
      <c r="F37" s="120"/>
      <c r="G37" s="202"/>
      <c r="H37" s="203"/>
      <c r="I37" s="204"/>
      <c r="J37" s="61"/>
    </row>
    <row r="38" spans="1:10" ht="25.9" customHeight="1" x14ac:dyDescent="0.35">
      <c r="A38" s="61"/>
      <c r="B38" s="183" t="s">
        <v>29</v>
      </c>
      <c r="C38" s="184"/>
      <c r="D38" s="184"/>
      <c r="E38" s="184"/>
      <c r="F38" s="120"/>
      <c r="G38" s="185">
        <f>G34-G35-G36-G37</f>
        <v>0</v>
      </c>
      <c r="H38" s="186"/>
      <c r="I38" s="187"/>
      <c r="J38" s="61"/>
    </row>
    <row r="39" spans="1:10" s="123" customFormat="1" ht="25.9" customHeight="1" x14ac:dyDescent="0.35">
      <c r="A39" s="61"/>
      <c r="B39" s="205" t="s">
        <v>28</v>
      </c>
      <c r="C39" s="206"/>
      <c r="D39" s="206"/>
      <c r="E39" s="206"/>
      <c r="F39" s="121"/>
      <c r="G39" s="207">
        <v>5.7000000000000002E-2</v>
      </c>
      <c r="H39" s="208"/>
      <c r="I39" s="209"/>
      <c r="J39" s="122"/>
    </row>
    <row r="40" spans="1:10" s="123" customFormat="1" ht="25.9" customHeight="1" thickBot="1" x14ac:dyDescent="0.4">
      <c r="A40" s="61"/>
      <c r="B40" s="197" t="s">
        <v>9</v>
      </c>
      <c r="C40" s="198"/>
      <c r="D40" s="198"/>
      <c r="E40" s="198"/>
      <c r="F40" s="124"/>
      <c r="G40" s="199">
        <f>G34-(G38*G39)</f>
        <v>0</v>
      </c>
      <c r="H40" s="200"/>
      <c r="I40" s="201"/>
      <c r="J40" s="122"/>
    </row>
    <row r="41" spans="1:10" s="123" customFormat="1" ht="25.9" customHeight="1" x14ac:dyDescent="0.35">
      <c r="A41" s="61"/>
      <c r="B41" s="122"/>
      <c r="C41" s="122"/>
      <c r="D41" s="122"/>
      <c r="E41" s="122"/>
      <c r="F41" s="122"/>
      <c r="G41" s="122"/>
      <c r="H41" s="122"/>
      <c r="I41" s="122"/>
      <c r="J41" s="122"/>
    </row>
    <row r="42" spans="1:10" s="123" customFormat="1" ht="25.9" customHeight="1" x14ac:dyDescent="0.35">
      <c r="A42" s="61"/>
      <c r="B42" s="61"/>
      <c r="C42" s="61"/>
      <c r="D42" s="61"/>
      <c r="E42" s="61"/>
      <c r="F42" s="61"/>
      <c r="G42" s="122"/>
      <c r="H42" s="122"/>
      <c r="I42" s="122"/>
      <c r="J42" s="122"/>
    </row>
    <row r="43" spans="1:10" s="123" customFormat="1" ht="25.9" customHeight="1" x14ac:dyDescent="0.35">
      <c r="A43" s="62"/>
      <c r="B43" s="62"/>
      <c r="C43" s="62"/>
      <c r="D43" s="62"/>
      <c r="E43" s="62"/>
      <c r="F43" s="62"/>
    </row>
    <row r="44" spans="1:10" s="123" customFormat="1" ht="25.9" customHeight="1" x14ac:dyDescent="0.35">
      <c r="A44" s="62"/>
      <c r="B44" s="62"/>
      <c r="C44" s="62"/>
      <c r="D44" s="62"/>
      <c r="E44" s="62"/>
      <c r="F44" s="62"/>
    </row>
    <row r="45" spans="1:10" s="123" customFormat="1" ht="25.9" customHeight="1" x14ac:dyDescent="0.35">
      <c r="A45" s="62"/>
      <c r="B45" s="62"/>
      <c r="C45" s="62"/>
      <c r="D45" s="62"/>
      <c r="E45" s="62"/>
      <c r="F45" s="62"/>
    </row>
    <row r="46" spans="1:10" s="123" customFormat="1" x14ac:dyDescent="0.35">
      <c r="A46" s="62"/>
      <c r="B46" s="62"/>
      <c r="C46" s="62"/>
      <c r="D46" s="62"/>
      <c r="E46" s="62"/>
      <c r="F46" s="62"/>
      <c r="G46" s="62"/>
      <c r="H46" s="62"/>
      <c r="I46" s="62"/>
    </row>
    <row r="47" spans="1:10" s="123" customFormat="1" x14ac:dyDescent="0.35">
      <c r="A47" s="62"/>
      <c r="B47" s="62"/>
      <c r="C47" s="62"/>
      <c r="D47" s="62"/>
      <c r="E47" s="62"/>
      <c r="F47" s="62"/>
      <c r="G47" s="62"/>
      <c r="H47" s="62"/>
      <c r="I47" s="62"/>
    </row>
    <row r="48" spans="1:10" s="123" customFormat="1" ht="20.65" customHeight="1" x14ac:dyDescent="0.35">
      <c r="A48" s="62"/>
      <c r="B48" s="62"/>
      <c r="C48" s="62"/>
      <c r="D48" s="62"/>
      <c r="E48" s="62"/>
      <c r="F48" s="62"/>
      <c r="G48" s="62"/>
      <c r="H48" s="62"/>
      <c r="I48" s="62"/>
    </row>
    <row r="49" spans="1:9" s="123" customFormat="1" ht="20.65" customHeight="1" x14ac:dyDescent="0.35">
      <c r="A49" s="62"/>
      <c r="B49" s="62"/>
      <c r="C49" s="62"/>
      <c r="D49" s="62"/>
      <c r="E49" s="62"/>
      <c r="F49" s="62"/>
      <c r="G49" s="62"/>
      <c r="H49" s="62"/>
      <c r="I49" s="62"/>
    </row>
    <row r="50" spans="1:9" ht="20.65" customHeight="1" x14ac:dyDescent="0.35"/>
    <row r="51" spans="1:9" ht="20.65" customHeight="1" x14ac:dyDescent="0.35"/>
    <row r="52" spans="1:9" ht="20.65" customHeight="1" x14ac:dyDescent="0.35"/>
    <row r="53" spans="1:9" ht="20.65" customHeight="1" x14ac:dyDescent="0.35"/>
    <row r="54" spans="1:9" ht="20.65" customHeight="1" x14ac:dyDescent="0.35"/>
    <row r="55" spans="1:9" ht="20.65" customHeight="1" x14ac:dyDescent="0.35"/>
    <row r="56" spans="1:9" ht="20.65" customHeight="1" x14ac:dyDescent="0.35"/>
    <row r="57" spans="1:9" ht="20.65" customHeight="1" x14ac:dyDescent="0.35"/>
  </sheetData>
  <sheetProtection algorithmName="SHA-512" hashValue="2PpGnnqh0QjviNv1Xqr3aH22LAgnvKtAHPYEWJ3m/Gz3I4ToTb6QBTYLg/YpL52EJGlEsls/m+gdUAaq9+H30g==" saltValue="iuNJThUB4RjygmXCKJ0R0g==" spinCount="100000" sheet="1" selectLockedCells="1"/>
  <mergeCells count="65">
    <mergeCell ref="G24:H24"/>
    <mergeCell ref="D24:E24"/>
    <mergeCell ref="B24:C24"/>
    <mergeCell ref="B17:G18"/>
    <mergeCell ref="B22:C22"/>
    <mergeCell ref="G22:H22"/>
    <mergeCell ref="B23:I23"/>
    <mergeCell ref="B21:C21"/>
    <mergeCell ref="D21:E21"/>
    <mergeCell ref="G21:H21"/>
    <mergeCell ref="B40:E40"/>
    <mergeCell ref="G40:I40"/>
    <mergeCell ref="B35:E35"/>
    <mergeCell ref="G35:I35"/>
    <mergeCell ref="B36:E36"/>
    <mergeCell ref="G36:I36"/>
    <mergeCell ref="B37:E37"/>
    <mergeCell ref="G37:I37"/>
    <mergeCell ref="B38:E38"/>
    <mergeCell ref="G38:I38"/>
    <mergeCell ref="B39:E39"/>
    <mergeCell ref="G39:I39"/>
    <mergeCell ref="D12:E12"/>
    <mergeCell ref="B34:E34"/>
    <mergeCell ref="G34:I34"/>
    <mergeCell ref="B32:E32"/>
    <mergeCell ref="G32:I32"/>
    <mergeCell ref="B31:I31"/>
    <mergeCell ref="B19:I19"/>
    <mergeCell ref="B14:C14"/>
    <mergeCell ref="D14:E14"/>
    <mergeCell ref="B33:E33"/>
    <mergeCell ref="G33:I33"/>
    <mergeCell ref="D16:E16"/>
    <mergeCell ref="B15:C15"/>
    <mergeCell ref="D15:E15"/>
    <mergeCell ref="D25:E25"/>
    <mergeCell ref="B20:I20"/>
    <mergeCell ref="B13:C13"/>
    <mergeCell ref="D13:E13"/>
    <mergeCell ref="B1:I1"/>
    <mergeCell ref="B7:C7"/>
    <mergeCell ref="D7:E7"/>
    <mergeCell ref="B4:I4"/>
    <mergeCell ref="C2:I2"/>
    <mergeCell ref="B5:I5"/>
    <mergeCell ref="B8:C8"/>
    <mergeCell ref="D8:E8"/>
    <mergeCell ref="B6:I6"/>
    <mergeCell ref="B10:C10"/>
    <mergeCell ref="D10:E10"/>
    <mergeCell ref="B11:C11"/>
    <mergeCell ref="D11:E11"/>
    <mergeCell ref="B12:C12"/>
    <mergeCell ref="B16:C16"/>
    <mergeCell ref="D26:E26"/>
    <mergeCell ref="D27:E27"/>
    <mergeCell ref="D28:E28"/>
    <mergeCell ref="B29:F29"/>
    <mergeCell ref="D22:E22"/>
    <mergeCell ref="G25:H25"/>
    <mergeCell ref="G26:H26"/>
    <mergeCell ref="G27:H27"/>
    <mergeCell ref="G28:H28"/>
    <mergeCell ref="G29:H29"/>
  </mergeCells>
  <phoneticPr fontId="15" type="noConversion"/>
  <dataValidations count="2">
    <dataValidation type="list" allowBlank="1" showInputMessage="1" showErrorMessage="1" sqref="B3" xr:uid="{BDC955C7-05AB-4B86-A4C7-405AD595174F}">
      <formula1>$O$10:$S$10</formula1>
    </dataValidation>
    <dataValidation type="list" allowBlank="1" showInputMessage="1" showErrorMessage="1" sqref="I18" xr:uid="{22FC5953-82E7-492C-B13F-13274A5AEE62}">
      <formula1>$K$6:$K$7</formula1>
    </dataValidation>
  </dataValidations>
  <pageMargins left="0.67" right="0.5" top="0.4" bottom="0" header="0.5" footer="0.5"/>
  <pageSetup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Milk Indemnity</vt:lpstr>
      <vt:lpstr>Cow Indemnity</vt:lpstr>
      <vt:lpstr>'Cow Indemnity'!Print_Area</vt:lpstr>
    </vt:vector>
  </TitlesOfParts>
  <Company>USDA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Pryor, George - FPAC-FSA, DC</cp:lastModifiedBy>
  <cp:lastPrinted>2022-03-31T11:50:46Z</cp:lastPrinted>
  <dcterms:created xsi:type="dcterms:W3CDTF">2003-03-06T20:55:21Z</dcterms:created>
  <dcterms:modified xsi:type="dcterms:W3CDTF">2024-08-08T12:33:04Z</dcterms:modified>
</cp:coreProperties>
</file>