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kempel_usda_gov/Documents/Desktop/"/>
    </mc:Choice>
  </mc:AlternateContent>
  <xr:revisionPtr revIDLastSave="0" documentId="14_{CEF98E1A-1580-4051-9527-67D94D20CF5D}" xr6:coauthVersionLast="47" xr6:coauthVersionMax="47" xr10:uidLastSave="{00000000-0000-0000-0000-000000000000}"/>
  <bookViews>
    <workbookView xWindow="-110" yWindow="-110" windowWidth="19420" windowHeight="10420" tabRatio="969" activeTab="11" xr2:uid="{00000000-000D-0000-FFFF-FFFF00000000}"/>
  </bookViews>
  <sheets>
    <sheet name="Grains and Oilseeds" sheetId="1" r:id="rId1"/>
    <sheet name="Peanuts, Pulse Crops, and Rice" sheetId="12" r:id="rId2"/>
    <sheet name="Hay and Legume Crops" sheetId="13" r:id="rId3"/>
    <sheet name="Biomass and Residues" sheetId="14" r:id="rId4"/>
    <sheet name="Fruits and Vegetables" sheetId="15" r:id="rId5"/>
    <sheet name=" Honey and Maple Sap  " sheetId="16" r:id="rId6"/>
    <sheet name="Self-Certifed Storage Need" sheetId="17" r:id="rId7"/>
    <sheet name="Hay Storage Structures" sheetId="18" r:id="rId8"/>
    <sheet name="Cold Storage Structures " sheetId="20" r:id="rId9"/>
    <sheet name="Honey and Maple Sap Storages" sheetId="21" r:id="rId10"/>
    <sheet name=" Commodity Weights and Measures" sheetId="23" r:id="rId11"/>
    <sheet name="Common FAV Weights and Factors " sheetId="26" r:id="rId12"/>
    <sheet name="Weights, Measures, &amp;Conversions" sheetId="25" r:id="rId13"/>
    <sheet name=" Domestic Weights &amp; Equivalents" sheetId="24" r:id="rId14"/>
    <sheet name="DATA Source" sheetId="9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3" l="1"/>
  <c r="F17" i="13" s="1"/>
  <c r="H17" i="13" s="1"/>
  <c r="D16" i="1" l="1"/>
  <c r="F16" i="1" s="1"/>
  <c r="H16" i="1" s="1"/>
  <c r="D17" i="1"/>
  <c r="F17" i="1" s="1"/>
  <c r="H17" i="1" s="1"/>
  <c r="D18" i="1"/>
  <c r="F18" i="1" s="1"/>
  <c r="H18" i="1" s="1"/>
  <c r="D19" i="1"/>
  <c r="F19" i="1" s="1"/>
  <c r="H19" i="1" s="1"/>
  <c r="D20" i="1"/>
  <c r="F20" i="1" s="1"/>
  <c r="H20" i="1" s="1"/>
  <c r="C30" i="21" l="1"/>
  <c r="C33" i="21" s="1"/>
  <c r="B27" i="21"/>
  <c r="B29" i="21" s="1"/>
  <c r="B30" i="21" s="1"/>
  <c r="B33" i="21" s="1"/>
  <c r="B35" i="21" s="1"/>
  <c r="B37" i="21" s="1"/>
  <c r="B39" i="21" s="1"/>
  <c r="B26" i="21"/>
  <c r="B20" i="21"/>
  <c r="C14" i="21"/>
  <c r="C12" i="21"/>
  <c r="B12" i="21"/>
  <c r="B14" i="21" s="1"/>
  <c r="B35" i="20"/>
  <c r="C44" i="20"/>
  <c r="C45" i="20"/>
  <c r="B27" i="20"/>
  <c r="B29" i="20" s="1"/>
  <c r="B36" i="20" s="1"/>
  <c r="B26" i="20"/>
  <c r="B20" i="20"/>
  <c r="C14" i="20"/>
  <c r="C12" i="20"/>
  <c r="B12" i="20"/>
  <c r="B14" i="20" s="1"/>
  <c r="B45" i="20" s="1"/>
  <c r="C12" i="18"/>
  <c r="C27" i="18"/>
  <c r="C26" i="18"/>
  <c r="C25" i="18"/>
  <c r="C24" i="18"/>
  <c r="C14" i="18"/>
  <c r="B20" i="18"/>
  <c r="B12" i="18"/>
  <c r="B14" i="18" s="1"/>
  <c r="B25" i="18" s="1"/>
  <c r="B27" i="18" s="1"/>
  <c r="E19" i="17"/>
  <c r="G19" i="17" s="1"/>
  <c r="E20" i="17"/>
  <c r="G20" i="17" s="1"/>
  <c r="E21" i="17"/>
  <c r="G21" i="17" s="1"/>
  <c r="E22" i="17"/>
  <c r="G22" i="17" s="1"/>
  <c r="E23" i="17"/>
  <c r="G23" i="17" s="1"/>
  <c r="E24" i="17"/>
  <c r="G24" i="17" s="1"/>
  <c r="E25" i="17"/>
  <c r="G25" i="17" s="1"/>
  <c r="E18" i="17"/>
  <c r="G18" i="17" s="1"/>
  <c r="B37" i="20" l="1"/>
  <c r="B41" i="21"/>
  <c r="B43" i="21" s="1"/>
  <c r="D25" i="16"/>
  <c r="F25" i="16" s="1"/>
  <c r="H25" i="16" s="1"/>
  <c r="D24" i="16"/>
  <c r="F24" i="16" s="1"/>
  <c r="H24" i="16" s="1"/>
  <c r="D23" i="16"/>
  <c r="F23" i="16" s="1"/>
  <c r="H23" i="16" s="1"/>
  <c r="D22" i="16"/>
  <c r="F22" i="16" s="1"/>
  <c r="H22" i="16" s="1"/>
  <c r="D21" i="16"/>
  <c r="F21" i="16" s="1"/>
  <c r="H21" i="16" s="1"/>
  <c r="D20" i="16"/>
  <c r="F20" i="16" s="1"/>
  <c r="H20" i="16" s="1"/>
  <c r="D19" i="16"/>
  <c r="F19" i="16" s="1"/>
  <c r="H19" i="16" s="1"/>
  <c r="D18" i="16"/>
  <c r="F18" i="16" s="1"/>
  <c r="H18" i="16" s="1"/>
  <c r="D17" i="16"/>
  <c r="F17" i="16" s="1"/>
  <c r="H17" i="16" s="1"/>
  <c r="D25" i="15"/>
  <c r="F25" i="15" s="1"/>
  <c r="H25" i="15" s="1"/>
  <c r="D24" i="15"/>
  <c r="F24" i="15" s="1"/>
  <c r="H24" i="15" s="1"/>
  <c r="D23" i="15"/>
  <c r="F23" i="15" s="1"/>
  <c r="H23" i="15" s="1"/>
  <c r="D22" i="15"/>
  <c r="F22" i="15" s="1"/>
  <c r="H22" i="15" s="1"/>
  <c r="D21" i="15"/>
  <c r="F21" i="15" s="1"/>
  <c r="H21" i="15" s="1"/>
  <c r="D20" i="15"/>
  <c r="F20" i="15" s="1"/>
  <c r="H20" i="15" s="1"/>
  <c r="D19" i="15"/>
  <c r="F19" i="15" s="1"/>
  <c r="H19" i="15" s="1"/>
  <c r="D18" i="15"/>
  <c r="F18" i="15" s="1"/>
  <c r="H18" i="15" s="1"/>
  <c r="D17" i="15"/>
  <c r="F17" i="15" s="1"/>
  <c r="H17" i="15" s="1"/>
  <c r="D25" i="14"/>
  <c r="F25" i="14" s="1"/>
  <c r="H25" i="14" s="1"/>
  <c r="D24" i="14"/>
  <c r="F24" i="14" s="1"/>
  <c r="H24" i="14" s="1"/>
  <c r="D23" i="14"/>
  <c r="F23" i="14" s="1"/>
  <c r="H23" i="14" s="1"/>
  <c r="D22" i="14"/>
  <c r="F22" i="14" s="1"/>
  <c r="H22" i="14" s="1"/>
  <c r="D21" i="14"/>
  <c r="F21" i="14" s="1"/>
  <c r="H21" i="14" s="1"/>
  <c r="D20" i="14"/>
  <c r="F20" i="14" s="1"/>
  <c r="H20" i="14" s="1"/>
  <c r="D19" i="14"/>
  <c r="F19" i="14" s="1"/>
  <c r="H19" i="14" s="1"/>
  <c r="D18" i="14"/>
  <c r="F18" i="14" s="1"/>
  <c r="H18" i="14" s="1"/>
  <c r="D17" i="14"/>
  <c r="F17" i="14" s="1"/>
  <c r="H17" i="14" s="1"/>
  <c r="D25" i="13"/>
  <c r="F25" i="13" s="1"/>
  <c r="H25" i="13" s="1"/>
  <c r="D24" i="13"/>
  <c r="F24" i="13" s="1"/>
  <c r="H24" i="13" s="1"/>
  <c r="D23" i="13"/>
  <c r="F23" i="13" s="1"/>
  <c r="H23" i="13" s="1"/>
  <c r="D22" i="13"/>
  <c r="F22" i="13" s="1"/>
  <c r="H22" i="13" s="1"/>
  <c r="D21" i="13"/>
  <c r="F21" i="13" s="1"/>
  <c r="H21" i="13" s="1"/>
  <c r="D20" i="13"/>
  <c r="F20" i="13" s="1"/>
  <c r="H20" i="13" s="1"/>
  <c r="D19" i="13"/>
  <c r="F19" i="13" s="1"/>
  <c r="H19" i="13" s="1"/>
  <c r="D18" i="13"/>
  <c r="F18" i="13" s="1"/>
  <c r="H18" i="13" s="1"/>
  <c r="D25" i="12"/>
  <c r="F25" i="12" s="1"/>
  <c r="H25" i="12" s="1"/>
  <c r="D24" i="12"/>
  <c r="F24" i="12" s="1"/>
  <c r="H24" i="12" s="1"/>
  <c r="D23" i="12"/>
  <c r="F23" i="12" s="1"/>
  <c r="H23" i="12" s="1"/>
  <c r="D22" i="12"/>
  <c r="F22" i="12" s="1"/>
  <c r="H22" i="12" s="1"/>
  <c r="D21" i="12"/>
  <c r="F21" i="12" s="1"/>
  <c r="H21" i="12" s="1"/>
  <c r="D20" i="12"/>
  <c r="F20" i="12" s="1"/>
  <c r="H20" i="12" s="1"/>
  <c r="D19" i="12"/>
  <c r="F19" i="12" s="1"/>
  <c r="H19" i="12" s="1"/>
  <c r="D18" i="12"/>
  <c r="F18" i="12" s="1"/>
  <c r="H18" i="12" s="1"/>
  <c r="D17" i="12"/>
  <c r="F17" i="12" s="1"/>
  <c r="H17" i="12" s="1"/>
  <c r="G26" i="17" l="1"/>
  <c r="H26" i="16"/>
  <c r="H26" i="15"/>
  <c r="H26" i="14"/>
  <c r="H26" i="13"/>
  <c r="H26" i="12"/>
  <c r="D21" i="1"/>
  <c r="F21" i="1" s="1"/>
  <c r="H21" i="1" s="1"/>
  <c r="D22" i="1"/>
  <c r="F22" i="1" s="1"/>
  <c r="H22" i="1" s="1"/>
  <c r="D23" i="1"/>
  <c r="F23" i="1" s="1"/>
  <c r="H23" i="1" s="1"/>
  <c r="D24" i="1"/>
  <c r="F24" i="1" s="1"/>
  <c r="H24" i="1" s="1"/>
  <c r="D25" i="1"/>
  <c r="F25" i="1" s="1"/>
  <c r="H25" i="1" s="1"/>
  <c r="H26" i="1" l="1"/>
</calcChain>
</file>

<file path=xl/sharedStrings.xml><?xml version="1.0" encoding="utf-8"?>
<sst xmlns="http://schemas.openxmlformats.org/spreadsheetml/2006/main" count="2008" uniqueCount="1101">
  <si>
    <t>Corn</t>
  </si>
  <si>
    <t>Chickpeas</t>
  </si>
  <si>
    <t>Dry Beans</t>
  </si>
  <si>
    <t>Dry Peas</t>
  </si>
  <si>
    <t xml:space="preserve">Lentils </t>
  </si>
  <si>
    <t>Rice</t>
  </si>
  <si>
    <t>Shallots</t>
  </si>
  <si>
    <t>Almonds</t>
  </si>
  <si>
    <t>Chestnuts</t>
  </si>
  <si>
    <t>Lemons</t>
  </si>
  <si>
    <t>Potatoes</t>
  </si>
  <si>
    <t>Apples</t>
  </si>
  <si>
    <t>Chicory/Radicchio</t>
  </si>
  <si>
    <t>Lettuce</t>
  </si>
  <si>
    <t>Potatoes, Sweet</t>
  </si>
  <si>
    <t>Apricots</t>
  </si>
  <si>
    <t>Coconuts</t>
  </si>
  <si>
    <t>Limes</t>
  </si>
  <si>
    <t>Prunes</t>
  </si>
  <si>
    <t>Aronia Berries</t>
  </si>
  <si>
    <t>Macadamia Nuts</t>
  </si>
  <si>
    <t>Pumpkins</t>
  </si>
  <si>
    <t>Artichokes</t>
  </si>
  <si>
    <t>Cranberries</t>
  </si>
  <si>
    <t>Mangos</t>
  </si>
  <si>
    <t>Radishes</t>
  </si>
  <si>
    <t>Asparagus</t>
  </si>
  <si>
    <t>Cucumbers</t>
  </si>
  <si>
    <t>Mushrooms</t>
  </si>
  <si>
    <t>Raisins</t>
  </si>
  <si>
    <t>Avocados</t>
  </si>
  <si>
    <t>Currants</t>
  </si>
  <si>
    <t>Nectarines</t>
  </si>
  <si>
    <t>Rhubarb</t>
  </si>
  <si>
    <t>Bamboo Shoots</t>
  </si>
  <si>
    <t>Dates</t>
  </si>
  <si>
    <t>Okra</t>
  </si>
  <si>
    <t>Rutabaga</t>
  </si>
  <si>
    <t>Bananas</t>
  </si>
  <si>
    <t>Eggplant</t>
  </si>
  <si>
    <t>Olives</t>
  </si>
  <si>
    <t>Saskatoon Berries</t>
  </si>
  <si>
    <t>Beans</t>
  </si>
  <si>
    <t>Elderberries</t>
  </si>
  <si>
    <t>Onions</t>
  </si>
  <si>
    <t>Scallions</t>
  </si>
  <si>
    <t>Beets</t>
  </si>
  <si>
    <t>Figs</t>
  </si>
  <si>
    <t>Oranges</t>
  </si>
  <si>
    <t>Blueberries</t>
  </si>
  <si>
    <t>Garlic</t>
  </si>
  <si>
    <t>Papaya</t>
  </si>
  <si>
    <t>Squash</t>
  </si>
  <si>
    <t>Broccoli</t>
  </si>
  <si>
    <t>Ginger</t>
  </si>
  <si>
    <t>Parsnip</t>
  </si>
  <si>
    <t>Strawberries</t>
  </si>
  <si>
    <t>Brussel Sprouts</t>
  </si>
  <si>
    <t>Grapefruit</t>
  </si>
  <si>
    <t>Peaches</t>
  </si>
  <si>
    <t>Tangelos</t>
  </si>
  <si>
    <t>Cabbage</t>
  </si>
  <si>
    <t>Grapes</t>
  </si>
  <si>
    <t>Peas</t>
  </si>
  <si>
    <t>Tomatoes</t>
  </si>
  <si>
    <t>Caneberries</t>
  </si>
  <si>
    <t>Green Peanuts</t>
  </si>
  <si>
    <t>Pecans</t>
  </si>
  <si>
    <t>Turnips</t>
  </si>
  <si>
    <t>Cantaloupes</t>
  </si>
  <si>
    <t>Greens</t>
  </si>
  <si>
    <t>Peppers</t>
  </si>
  <si>
    <t>Walnuts</t>
  </si>
  <si>
    <t>Carrots</t>
  </si>
  <si>
    <t>Hazelnuts</t>
  </si>
  <si>
    <t>Pineapple</t>
  </si>
  <si>
    <t>Water Cress</t>
  </si>
  <si>
    <t>Cashews</t>
  </si>
  <si>
    <t>Herbs</t>
  </si>
  <si>
    <t>Pistachios</t>
  </si>
  <si>
    <t>Watermelon</t>
  </si>
  <si>
    <t>Cauliflower</t>
  </si>
  <si>
    <t>Honeydew</t>
  </si>
  <si>
    <t>Plantain</t>
  </si>
  <si>
    <t>Yams</t>
  </si>
  <si>
    <t>Celery</t>
  </si>
  <si>
    <t>Kiwifruit</t>
  </si>
  <si>
    <t>Plums</t>
  </si>
  <si>
    <t>Cherries</t>
  </si>
  <si>
    <t>Kohlrabi</t>
  </si>
  <si>
    <t>Pomegranates</t>
  </si>
  <si>
    <t>Leeks</t>
  </si>
  <si>
    <t xml:space="preserve">Caneberries(Blackberries) </t>
  </si>
  <si>
    <t>Caneberries(Raspberries)</t>
  </si>
  <si>
    <t>Brome</t>
  </si>
  <si>
    <t>Costal Bermuda</t>
  </si>
  <si>
    <t>Fescue Grass</t>
  </si>
  <si>
    <t>Orchard Grass</t>
  </si>
  <si>
    <t>Rye Grass</t>
  </si>
  <si>
    <t>Timothy Grass</t>
  </si>
  <si>
    <t>Alfalfa</t>
  </si>
  <si>
    <t>Clovers</t>
  </si>
  <si>
    <t xml:space="preserve">Trefoil </t>
  </si>
  <si>
    <t>Wheat Straw</t>
  </si>
  <si>
    <t xml:space="preserve">Peanut Hay </t>
  </si>
  <si>
    <t>Algae</t>
  </si>
  <si>
    <t>Corn Stover</t>
  </si>
  <si>
    <t>Straws and Hulls</t>
  </si>
  <si>
    <t>Plants and Trees</t>
  </si>
  <si>
    <t>Feed Grains</t>
  </si>
  <si>
    <t xml:space="preserve">Soybeans </t>
  </si>
  <si>
    <t>Switch Grass</t>
  </si>
  <si>
    <t>Food Waste</t>
  </si>
  <si>
    <t>Wood residue</t>
  </si>
  <si>
    <t>Wood waste</t>
  </si>
  <si>
    <t>Yard Waste</t>
  </si>
  <si>
    <t>Peanuts</t>
  </si>
  <si>
    <t>Native Grass</t>
  </si>
  <si>
    <t>United States Department of Agriculture</t>
  </si>
  <si>
    <t>Barley</t>
  </si>
  <si>
    <t xml:space="preserve">Corn </t>
  </si>
  <si>
    <t>Grain Sorghum</t>
  </si>
  <si>
    <t>Oats</t>
  </si>
  <si>
    <t>Wheat</t>
  </si>
  <si>
    <t>Canola</t>
  </si>
  <si>
    <t>Crambe</t>
  </si>
  <si>
    <t>Flaxseed</t>
  </si>
  <si>
    <t>Mustard Seed</t>
  </si>
  <si>
    <t>Rapeseed</t>
  </si>
  <si>
    <t>Safflower</t>
  </si>
  <si>
    <t>Sesame Seeds</t>
  </si>
  <si>
    <t>Soybeans</t>
  </si>
  <si>
    <t>Sunflower Seeds</t>
  </si>
  <si>
    <t>Buckwheat</t>
  </si>
  <si>
    <t>Speltz</t>
  </si>
  <si>
    <t>Triticale</t>
  </si>
  <si>
    <t>Rye</t>
  </si>
  <si>
    <t>Grains and oil Seeds</t>
  </si>
  <si>
    <t>Honey and Map Sap</t>
  </si>
  <si>
    <t xml:space="preserve">Honey </t>
  </si>
  <si>
    <t>Maple Sap</t>
  </si>
  <si>
    <t>Peanuts, Pulse, and Rice Crops</t>
  </si>
  <si>
    <t>Fruits and Vegetables</t>
  </si>
  <si>
    <t>Hay and Legumes</t>
  </si>
  <si>
    <t xml:space="preserve">Biomass and Residues </t>
  </si>
  <si>
    <t>Orchard Prunings</t>
  </si>
  <si>
    <t>Directions:</t>
  </si>
  <si>
    <t>2. Enter the number of acre(s) in "Column B" for each commodity and the yield per acre for each commodity in "Column C".</t>
  </si>
  <si>
    <t>Farm Service Agency</t>
  </si>
  <si>
    <t xml:space="preserve">Commodity Credit Corporation </t>
  </si>
  <si>
    <t>Farm Storage Facility Loan-FSFL Program</t>
  </si>
  <si>
    <t xml:space="preserve">4. In "Column G", please enter the amount of existing  storage capacity as provided by the producer.  </t>
  </si>
  <si>
    <t>COMMODITY STORAGE NEED CALCULATOR-DETERMINED YIELDS</t>
  </si>
  <si>
    <t xml:space="preserve">New Eligible Commodities </t>
  </si>
  <si>
    <t>Aquaculture</t>
  </si>
  <si>
    <t>Floriculture</t>
  </si>
  <si>
    <t>Hops</t>
  </si>
  <si>
    <t>Meat and Poultry</t>
  </si>
  <si>
    <t>Milk</t>
  </si>
  <si>
    <t>Butter</t>
  </si>
  <si>
    <t>Eggs</t>
  </si>
  <si>
    <t>Cheese</t>
  </si>
  <si>
    <t xml:space="preserve">Yogurt </t>
  </si>
  <si>
    <t>TOTAL DETERMINED CAPACITY</t>
  </si>
  <si>
    <t>NOTE: Refer to 1-FSFL Rev.2 Part 3 Paragraphs 47-51 for additional information to determined storage need.</t>
  </si>
  <si>
    <t xml:space="preserve">COMMODITY STORAGE NEED CALCULATOR-SELF CERTIFIED STORAGE NEED </t>
  </si>
  <si>
    <t>Bushels</t>
  </si>
  <si>
    <t>Pounds</t>
  </si>
  <si>
    <t>Tons</t>
  </si>
  <si>
    <t>Gallons</t>
  </si>
  <si>
    <t>3. Using the drop down box in "Column E", please enter the applicable year(s) to store the commodity.</t>
  </si>
  <si>
    <t xml:space="preserve">1. Select the eligible commodity from the drop down list under "Column A." </t>
  </si>
  <si>
    <t xml:space="preserve">Commodity List Combined </t>
  </si>
  <si>
    <t>Fruits/Vegetables (Multiple Variety)</t>
  </si>
  <si>
    <t>Corn Stubble</t>
  </si>
  <si>
    <t xml:space="preserve"> Applicable Commodity Storage Years  </t>
  </si>
  <si>
    <t xml:space="preserve">Acre </t>
  </si>
  <si>
    <t>Trees(Sap)</t>
  </si>
  <si>
    <t>Colonies(Honey)</t>
  </si>
  <si>
    <t>Cows(Milk)</t>
  </si>
  <si>
    <t xml:space="preserve"> Unit of Measurement </t>
  </si>
  <si>
    <t>Average Acres Planted</t>
  </si>
  <si>
    <t>Width</t>
  </si>
  <si>
    <t>Length</t>
  </si>
  <si>
    <t xml:space="preserve">Height </t>
  </si>
  <si>
    <t xml:space="preserve">Total Facility Size Needed </t>
  </si>
  <si>
    <t>Height (to Top Plate)</t>
  </si>
  <si>
    <t>Selected Conversion Factor</t>
  </si>
  <si>
    <t xml:space="preserve">Commodity to be Stored: </t>
  </si>
  <si>
    <t>Years of Production</t>
  </si>
  <si>
    <t>Proposed Structure/Facility Size</t>
  </si>
  <si>
    <t>cu. Ft./ton</t>
  </si>
  <si>
    <t xml:space="preserve">ft. </t>
  </si>
  <si>
    <t xml:space="preserve">cu. Ft. </t>
  </si>
  <si>
    <t>Total Storage Space in Proposed Structure/Facility</t>
  </si>
  <si>
    <t xml:space="preserve">Storage Needed for Production Years </t>
  </si>
  <si>
    <t xml:space="preserve">Existing Commodity  Storage, If available </t>
  </si>
  <si>
    <t xml:space="preserve">Determined Commodity Storage Need </t>
  </si>
  <si>
    <t>Feet</t>
  </si>
  <si>
    <t>Cubic Feet</t>
  </si>
  <si>
    <t xml:space="preserve">Total Production </t>
  </si>
  <si>
    <t>Established or County Determined Yield per acre</t>
  </si>
  <si>
    <t xml:space="preserve"> Unit of Measurement</t>
  </si>
  <si>
    <t>Width( Inside)</t>
  </si>
  <si>
    <t>Length (Inside)</t>
  </si>
  <si>
    <t>Height (Inside)</t>
  </si>
  <si>
    <t xml:space="preserve">Total Useable Inside Space </t>
  </si>
  <si>
    <t xml:space="preserve">sq. ft. </t>
  </si>
  <si>
    <t xml:space="preserve">cu. ft. </t>
  </si>
  <si>
    <t xml:space="preserve">Percentage of non-usuable space </t>
  </si>
  <si>
    <t>Useable square footage</t>
  </si>
  <si>
    <t xml:space="preserve">Total Usable Square Footage </t>
  </si>
  <si>
    <t>sq. ft.</t>
  </si>
  <si>
    <t>Useable Structure/Facility Floor Space</t>
  </si>
  <si>
    <t>Proposed Structure/Facility Size Requested</t>
  </si>
  <si>
    <t>Useable Structure/Facility  Stacking Space</t>
  </si>
  <si>
    <t>Space between Shelves and Containers</t>
  </si>
  <si>
    <t>Number of Shelves</t>
  </si>
  <si>
    <t>Total Useable Height</t>
  </si>
  <si>
    <t>ft</t>
  </si>
  <si>
    <t>Total Useable square footage</t>
  </si>
  <si>
    <t xml:space="preserve">Total Usable Cubic Feet </t>
  </si>
  <si>
    <t xml:space="preserve">capacity per cubic ft. container or bushel </t>
  </si>
  <si>
    <t xml:space="preserve">Cubic ft. </t>
  </si>
  <si>
    <t>Total Useable Cubic Feet</t>
  </si>
  <si>
    <t xml:space="preserve">Selected Conversion Factor </t>
  </si>
  <si>
    <t>Total Storage</t>
  </si>
  <si>
    <t>cu. Yard</t>
  </si>
  <si>
    <t>Number of Barrels/Drums(unstacked)</t>
  </si>
  <si>
    <t xml:space="preserve">Total Barrels/Drums Stacked </t>
  </si>
  <si>
    <t xml:space="preserve">Total Barrels/Drums Unstacked  </t>
  </si>
  <si>
    <t>cu. Ft. per 1 cu. Yard (55 gallon drums requires 1 cubic yard)</t>
  </si>
  <si>
    <t xml:space="preserve">Determined Commodity Storage Space Need </t>
  </si>
  <si>
    <t xml:space="preserve">Farm Storage Facility Loan Program Eligible Commodities, Crops, and other Data  </t>
  </si>
  <si>
    <t xml:space="preserve">Commodity </t>
  </si>
  <si>
    <r>
      <rPr>
        <sz val="11"/>
        <rFont val="Times New Roman"/>
        <family val="1"/>
      </rPr>
      <t>Bushel</t>
    </r>
  </si>
  <si>
    <r>
      <rPr>
        <sz val="11"/>
        <rFont val="Times New Roman"/>
        <family val="1"/>
      </rPr>
      <t>Bushel basket or carton</t>
    </r>
  </si>
  <si>
    <r>
      <rPr>
        <sz val="11"/>
        <rFont val="Times New Roman"/>
        <family val="1"/>
      </rPr>
      <t>Carton, tray or cell pack</t>
    </r>
  </si>
  <si>
    <r>
      <rPr>
        <sz val="11"/>
        <rFont val="Times New Roman"/>
        <family val="1"/>
      </rPr>
      <t>Lug, loose</t>
    </r>
  </si>
  <si>
    <r>
      <rPr>
        <sz val="11"/>
        <rFont val="Times New Roman"/>
        <family val="1"/>
      </rPr>
      <t>4-basket crate</t>
    </r>
  </si>
  <si>
    <r>
      <rPr>
        <sz val="11"/>
        <rFont val="Times New Roman"/>
        <family val="1"/>
      </rPr>
      <t>Carton</t>
    </r>
  </si>
  <si>
    <t>Artichokes: Globe</t>
  </si>
  <si>
    <r>
      <rPr>
        <sz val="11"/>
        <rFont val="Times New Roman"/>
        <family val="1"/>
      </rPr>
      <t>½-box</t>
    </r>
  </si>
  <si>
    <t>Artichokes: Jerusalem</t>
  </si>
  <si>
    <r>
      <rPr>
        <sz val="11"/>
        <rFont val="Times New Roman"/>
        <family val="1"/>
      </rPr>
      <t>Crate</t>
    </r>
  </si>
  <si>
    <r>
      <rPr>
        <sz val="10"/>
        <rFont val="Times New Roman"/>
        <family val="1"/>
      </rPr>
      <t>Lug</t>
    </r>
  </si>
  <si>
    <r>
      <rPr>
        <sz val="11"/>
        <rFont val="Times New Roman"/>
        <family val="1"/>
      </rPr>
      <t>12-15</t>
    </r>
  </si>
  <si>
    <r>
      <rPr>
        <sz val="11"/>
        <rFont val="Times New Roman"/>
        <family val="1"/>
      </rPr>
      <t>5.4-6.8</t>
    </r>
  </si>
  <si>
    <r>
      <rPr>
        <sz val="11"/>
        <rFont val="Times New Roman"/>
        <family val="1"/>
      </rPr>
      <t>Flat or carton, 2 layer</t>
    </r>
  </si>
  <si>
    <r>
      <rPr>
        <sz val="11"/>
        <rFont val="Times New Roman"/>
        <family val="1"/>
      </rPr>
      <t>Sack</t>
    </r>
  </si>
  <si>
    <r>
      <rPr>
        <sz val="11"/>
        <rFont val="Times New Roman"/>
        <family val="1"/>
      </rPr>
      <t>28-32</t>
    </r>
  </si>
  <si>
    <r>
      <rPr>
        <sz val="11"/>
        <rFont val="Times New Roman"/>
        <family val="1"/>
      </rPr>
      <t>12.7-14.5</t>
    </r>
  </si>
  <si>
    <r>
      <rPr>
        <sz val="11"/>
        <rFont val="Times New Roman"/>
        <family val="1"/>
      </rPr>
      <t>Crate or carton</t>
    </r>
  </si>
  <si>
    <r>
      <rPr>
        <sz val="11"/>
        <rFont val="Times New Roman"/>
        <family val="1"/>
      </rPr>
      <t>50-gallon barrel</t>
    </r>
  </si>
  <si>
    <r>
      <rPr>
        <sz val="11"/>
        <rFont val="Times New Roman"/>
        <family val="1"/>
      </rPr>
      <t>12, ½-pint baskets</t>
    </r>
  </si>
  <si>
    <r>
      <rPr>
        <sz val="11"/>
        <rFont val="Times New Roman"/>
        <family val="1"/>
      </rPr>
      <t>14-30</t>
    </r>
  </si>
  <si>
    <r>
      <rPr>
        <sz val="11"/>
        <rFont val="Times New Roman"/>
        <family val="1"/>
      </rPr>
      <t>6.4-13.6</t>
    </r>
  </si>
  <si>
    <r>
      <rPr>
        <sz val="11"/>
        <rFont val="Times New Roman"/>
        <family val="1"/>
      </rPr>
      <t>Bale</t>
    </r>
  </si>
  <si>
    <r>
      <rPr>
        <sz val="11"/>
        <rFont val="Times New Roman"/>
        <family val="1"/>
      </rPr>
      <t>44-50</t>
    </r>
  </si>
  <si>
    <r>
      <rPr>
        <sz val="11"/>
        <rFont val="Times New Roman"/>
        <family val="1"/>
      </rPr>
      <t>20.0-22.7</t>
    </r>
  </si>
  <si>
    <r>
      <rPr>
        <sz val="11"/>
        <rFont val="Times New Roman"/>
        <family val="1"/>
      </rPr>
      <t>Box</t>
    </r>
  </si>
  <si>
    <r>
      <rPr>
        <sz val="11"/>
        <rFont val="Times New Roman"/>
        <family val="1"/>
      </rPr>
      <t>Open mesh bag, sack</t>
    </r>
  </si>
  <si>
    <r>
      <rPr>
        <sz val="11"/>
        <rFont val="Times New Roman"/>
        <family val="1"/>
      </rPr>
      <t>Wirebound crate</t>
    </r>
  </si>
  <si>
    <r>
      <rPr>
        <sz val="11"/>
        <rFont val="Times New Roman"/>
        <family val="1"/>
      </rPr>
      <t>Western crate</t>
    </r>
  </si>
  <si>
    <t>15½-inch wirebound crate</t>
  </si>
  <si>
    <t>50-53</t>
  </si>
  <si>
    <t>22.7-24.0</t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</si>
  <si>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1-1/9-bushel wirebound crate</t>
    </r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</si>
  <si>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40-45</t>
    </r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</si>
  <si>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18.1-20.4</t>
    </r>
  </si>
  <si>
    <r>
      <rPr>
        <sz val="11"/>
        <rFont val="Times New Roman"/>
        <family val="1"/>
      </rPr>
      <t>½ carton or crate</t>
    </r>
  </si>
  <si>
    <r>
      <rPr>
        <sz val="11"/>
        <rFont val="Times New Roman"/>
        <family val="1"/>
      </rPr>
      <t>Sacks, 48 1-pound and</t>
    </r>
  </si>
  <si>
    <r>
      <rPr>
        <sz val="11"/>
        <rFont val="Times New Roman"/>
        <family val="1"/>
      </rPr>
      <t>24 2-pound</t>
    </r>
  </si>
  <si>
    <r>
      <rPr>
        <sz val="11"/>
        <rFont val="Times New Roman"/>
        <family val="1"/>
      </rPr>
      <t>Sacks</t>
    </r>
  </si>
  <si>
    <r>
      <rPr>
        <sz val="10"/>
        <rFont val="Times New Roman"/>
        <family val="1"/>
      </rPr>
      <t>Bushel</t>
    </r>
  </si>
  <si>
    <t>Castor oil</t>
  </si>
  <si>
    <r>
      <rPr>
        <sz val="10"/>
        <rFont val="Times New Roman"/>
        <family val="1"/>
      </rPr>
      <t>Gallon</t>
    </r>
  </si>
  <si>
    <t>Western Grower's Association Crate</t>
  </si>
  <si>
    <r>
      <rPr>
        <sz val="10"/>
        <rFont val="Times New Roman"/>
        <family val="1"/>
      </rPr>
      <t>50-60</t>
    </r>
  </si>
  <si>
    <r>
      <rPr>
        <sz val="11"/>
        <rFont val="Times New Roman"/>
        <family val="1"/>
      </rPr>
      <t>22.7-27.2</t>
    </r>
  </si>
  <si>
    <r>
      <rPr>
        <sz val="11"/>
        <rFont val="Times New Roman"/>
        <family val="1"/>
      </rPr>
      <t>Carton, filmwrapped trimmed</t>
    </r>
  </si>
  <si>
    <r>
      <rPr>
        <sz val="10"/>
        <rFont val="Times New Roman"/>
        <family val="1"/>
      </rPr>
      <t>LI wirebound crate</t>
    </r>
  </si>
  <si>
    <r>
      <rPr>
        <sz val="10"/>
        <rFont val="Times New Roman"/>
        <family val="1"/>
      </rPr>
      <t>Carton or crate</t>
    </r>
  </si>
  <si>
    <r>
      <rPr>
        <sz val="10"/>
        <rFont val="Times New Roman"/>
        <family val="1"/>
      </rPr>
      <t>Lug, California</t>
    </r>
  </si>
  <si>
    <r>
      <rPr>
        <sz val="11"/>
        <rFont val="Times New Roman"/>
        <family val="1"/>
      </rPr>
      <t>Lug, Northwest</t>
    </r>
  </si>
  <si>
    <r>
      <rPr>
        <sz val="10"/>
        <rFont val="Times New Roman"/>
        <family val="1"/>
      </rPr>
      <t>Flat of 12 pots</t>
    </r>
  </si>
  <si>
    <r>
      <rPr>
        <sz val="10"/>
        <rFont val="Times New Roman"/>
        <family val="1"/>
      </rPr>
      <t>Bag</t>
    </r>
  </si>
  <si>
    <t>Corn: Shelled</t>
  </si>
  <si>
    <t>Corn Meal</t>
  </si>
  <si>
    <t>Corn Oil</t>
  </si>
  <si>
    <r>
      <rPr>
        <sz val="11"/>
        <rFont val="Times New Roman"/>
        <family val="1"/>
      </rPr>
      <t>Gallon</t>
    </r>
  </si>
  <si>
    <t>Corn Syrup</t>
  </si>
  <si>
    <t>Sweet Corn</t>
  </si>
  <si>
    <r>
      <rPr>
        <sz val="10"/>
        <rFont val="Times New Roman"/>
        <family val="1"/>
      </rPr>
      <t>Wirebound crate</t>
    </r>
  </si>
  <si>
    <r>
      <rPr>
        <sz val="10"/>
        <rFont val="Times New Roman"/>
        <family val="1"/>
      </rPr>
      <t>Bale, gross</t>
    </r>
  </si>
  <si>
    <r>
      <rPr>
        <sz val="10"/>
        <rFont val="Times New Roman"/>
        <family val="1"/>
      </rPr>
      <t>Bale, net</t>
    </r>
  </si>
  <si>
    <r>
      <rPr>
        <sz val="10"/>
        <rFont val="Times New Roman"/>
        <family val="1"/>
      </rPr>
      <t>Barrel</t>
    </r>
  </si>
  <si>
    <r>
      <rPr>
        <sz val="11"/>
        <rFont val="Times New Roman"/>
        <family val="1"/>
      </rPr>
      <t>Carton, 24 12-ounce filmbags</t>
    </r>
  </si>
  <si>
    <r>
      <rPr>
        <sz val="11"/>
        <rFont val="Times New Roman"/>
        <family val="1"/>
      </rPr>
      <t>1-1/9-bushel, carton/crate</t>
    </r>
  </si>
  <si>
    <r>
      <rPr>
        <sz val="10"/>
        <rFont val="Times New Roman"/>
        <family val="1"/>
      </rPr>
      <t>Flat, 12 ½-pint baskets</t>
    </r>
  </si>
  <si>
    <r>
      <rPr>
        <sz val="10"/>
        <rFont val="Times New Roman"/>
        <family val="1"/>
      </rPr>
      <t>1-1/9-bushel, carton/crate</t>
    </r>
  </si>
  <si>
    <r>
      <rPr>
        <sz val="10"/>
        <rFont val="Times New Roman"/>
        <family val="1"/>
      </rPr>
      <t>Case, 30 dozen</t>
    </r>
  </si>
  <si>
    <r>
      <rPr>
        <sz val="10"/>
        <rFont val="Times New Roman"/>
        <family val="1"/>
      </rPr>
      <t>Flat 1 layer tray pack</t>
    </r>
  </si>
  <si>
    <r>
      <rPr>
        <sz val="10"/>
        <rFont val="Times New Roman"/>
        <family val="1"/>
      </rPr>
      <t>Carton or crate, bulk</t>
    </r>
  </si>
  <si>
    <r>
      <rPr>
        <sz val="11"/>
        <rFont val="Times New Roman"/>
        <family val="1"/>
      </rPr>
      <t>Carton of 12-tube or 12-film</t>
    </r>
  </si>
  <si>
    <r>
      <rPr>
        <sz val="10"/>
        <rFont val="Times New Roman"/>
        <family val="1"/>
      </rPr>
      <t>bag package (2 cloves each)</t>
    </r>
  </si>
  <si>
    <t>Grapefruit: Florida and Texas</t>
  </si>
  <si>
    <r>
      <rPr>
        <sz val="10"/>
        <rFont val="Times New Roman"/>
        <family val="1"/>
      </rPr>
      <t>½-box mesh bag</t>
    </r>
  </si>
  <si>
    <r>
      <rPr>
        <sz val="10"/>
        <rFont val="Times New Roman"/>
        <family val="1"/>
      </rPr>
      <t>4/5-bushel carton</t>
    </r>
  </si>
  <si>
    <r>
      <rPr>
        <sz val="10"/>
        <rFont val="Times New Roman"/>
        <family val="1"/>
      </rPr>
      <t>7/10-bushel carton</t>
    </r>
  </si>
  <si>
    <r>
      <rPr>
        <sz val="10"/>
        <rFont val="Times New Roman"/>
        <family val="1"/>
      </rPr>
      <t>Carton</t>
    </r>
  </si>
  <si>
    <r>
      <rPr>
        <sz val="10"/>
        <rFont val="Times New Roman"/>
        <family val="1"/>
      </rPr>
      <t>Carton or lug</t>
    </r>
  </si>
  <si>
    <r>
      <rPr>
        <sz val="11"/>
        <rFont val="Times New Roman"/>
        <family val="1"/>
      </rPr>
      <t>22-23</t>
    </r>
  </si>
  <si>
    <r>
      <rPr>
        <sz val="11"/>
        <rFont val="Times New Roman"/>
        <family val="1"/>
      </rPr>
      <t>10.0-10.4</t>
    </r>
  </si>
  <si>
    <r>
      <rPr>
        <sz val="10"/>
        <rFont val="Times New Roman"/>
        <family val="1"/>
      </rPr>
      <t>12-quart basket</t>
    </r>
  </si>
  <si>
    <r>
      <rPr>
        <sz val="10"/>
        <rFont val="Times New Roman"/>
        <family val="1"/>
      </rPr>
      <t>4-basket crate</t>
    </r>
  </si>
  <si>
    <r>
      <rPr>
        <sz val="10"/>
        <rFont val="Times New Roman"/>
        <family val="1"/>
      </rPr>
      <t>⅔ carton</t>
    </r>
  </si>
  <si>
    <r>
      <rPr>
        <sz val="10"/>
        <rFont val="Times New Roman"/>
        <family val="1"/>
      </rPr>
      <t>Sack</t>
    </r>
  </si>
  <si>
    <r>
      <rPr>
        <sz val="11"/>
        <rFont val="Times New Roman"/>
        <family val="1"/>
      </rPr>
      <t>48-50</t>
    </r>
  </si>
  <si>
    <r>
      <rPr>
        <sz val="11"/>
        <rFont val="Times New Roman"/>
        <family val="1"/>
      </rPr>
      <t>21.8-22.7</t>
    </r>
  </si>
  <si>
    <t xml:space="preserve">Kapok seed </t>
  </si>
  <si>
    <t xml:space="preserve">Bushel
</t>
  </si>
  <si>
    <t xml:space="preserve">35-40
</t>
  </si>
  <si>
    <t xml:space="preserve">15.9-18.1
</t>
  </si>
  <si>
    <t>Kiwifruit: California</t>
  </si>
  <si>
    <t>1-layer flat</t>
  </si>
  <si>
    <t>1.8-2.7</t>
  </si>
  <si>
    <t>4.6</t>
  </si>
  <si>
    <t>Kiwifruit: New Zealand</t>
  </si>
  <si>
    <r>
      <rPr>
        <sz val="10"/>
        <rFont val="Times New Roman"/>
        <family val="1"/>
      </rPr>
      <t>1-layer carton</t>
    </r>
  </si>
  <si>
    <r>
      <rPr>
        <sz val="10"/>
        <rFont val="Times New Roman"/>
        <family val="1"/>
      </rPr>
      <t>7-9</t>
    </r>
  </si>
  <si>
    <r>
      <rPr>
        <sz val="11"/>
        <rFont val="Times New Roman"/>
        <family val="1"/>
      </rPr>
      <t>3.2-4.1</t>
    </r>
  </si>
  <si>
    <r>
      <rPr>
        <sz val="10"/>
        <rFont val="Times New Roman"/>
        <family val="1"/>
      </rPr>
      <t xml:space="preserve">4/5-bushel crate
</t>
    </r>
    <r>
      <rPr>
        <sz val="10"/>
        <rFont val="Times New Roman"/>
        <family val="1"/>
      </rPr>
      <t>4/5-bushel carton</t>
    </r>
  </si>
  <si>
    <r>
      <rPr>
        <sz val="10"/>
        <rFont val="Times New Roman"/>
        <family val="1"/>
      </rPr>
      <t xml:space="preserve">20
</t>
    </r>
    <r>
      <rPr>
        <sz val="10"/>
        <rFont val="Times New Roman"/>
        <family val="1"/>
      </rPr>
      <t>42</t>
    </r>
  </si>
  <si>
    <r>
      <rPr>
        <sz val="10"/>
        <rFont val="Times New Roman"/>
        <family val="1"/>
      </rPr>
      <t xml:space="preserve">9.1
</t>
    </r>
    <r>
      <rPr>
        <sz val="11"/>
        <rFont val="Times New Roman"/>
        <family val="1"/>
      </rPr>
      <t>19.1</t>
    </r>
  </si>
  <si>
    <r>
      <rPr>
        <sz val="10"/>
        <rFont val="Times New Roman"/>
        <family val="1"/>
      </rPr>
      <t>24-quart basket</t>
    </r>
  </si>
  <si>
    <t>Malt Mangoes:</t>
  </si>
  <si>
    <t xml:space="preserve">34
</t>
  </si>
  <si>
    <t xml:space="preserve">15.4
</t>
  </si>
  <si>
    <t>Malt Mangoes:Florida</t>
  </si>
  <si>
    <t>Flat</t>
  </si>
  <si>
    <t>Malt Mangos:Mexico</t>
  </si>
  <si>
    <r>
      <rPr>
        <sz val="11"/>
        <rFont val="Times New Roman"/>
        <family val="1"/>
      </rPr>
      <t>10-11</t>
    </r>
  </si>
  <si>
    <r>
      <rPr>
        <sz val="11"/>
        <rFont val="Times New Roman"/>
        <family val="1"/>
      </rPr>
      <t>4.5-5.0</t>
    </r>
  </si>
  <si>
    <r>
      <rPr>
        <sz val="11"/>
        <rFont val="Times New Roman"/>
        <family val="1"/>
      </rPr>
      <t>48-60</t>
    </r>
  </si>
  <si>
    <r>
      <rPr>
        <sz val="10"/>
        <rFont val="Times New Roman"/>
        <family val="1"/>
      </rPr>
      <t>58-60</t>
    </r>
  </si>
  <si>
    <r>
      <rPr>
        <sz val="10"/>
        <rFont val="Times New Roman"/>
        <family val="1"/>
      </rPr>
      <t>26.3-27.2</t>
    </r>
  </si>
  <si>
    <r>
      <rPr>
        <sz val="11"/>
        <rFont val="Times New Roman"/>
        <family val="1"/>
      </rPr>
      <t>Los Angeles lug, 2-layer</t>
    </r>
  </si>
  <si>
    <r>
      <rPr>
        <sz val="11"/>
        <rFont val="Times New Roman"/>
        <family val="1"/>
      </rPr>
      <t>tray pack</t>
    </r>
  </si>
  <si>
    <r>
      <rPr>
        <sz val="11"/>
        <rFont val="Times New Roman"/>
        <family val="1"/>
      </rPr>
      <t>Lug or carton, tight-fill</t>
    </r>
  </si>
  <si>
    <r>
      <rPr>
        <sz val="10"/>
        <rFont val="Times New Roman"/>
        <family val="1"/>
      </rPr>
      <t>Bushel hamper or crate</t>
    </r>
  </si>
  <si>
    <r>
      <rPr>
        <sz val="11"/>
        <rFont val="Times New Roman"/>
        <family val="1"/>
      </rPr>
      <t>5/9-bushel crate</t>
    </r>
  </si>
  <si>
    <r>
      <rPr>
        <sz val="10"/>
        <rFont val="Times New Roman"/>
        <family val="1"/>
      </rPr>
      <t>12-quart basket, crate,</t>
    </r>
  </si>
  <si>
    <r>
      <rPr>
        <sz val="10"/>
        <rFont val="Times New Roman"/>
        <family val="1"/>
      </rPr>
      <t>or carton</t>
    </r>
  </si>
  <si>
    <r>
      <rPr>
        <sz val="10"/>
        <rFont val="Times New Roman"/>
        <family val="1"/>
      </rPr>
      <t>15-18</t>
    </r>
  </si>
  <si>
    <r>
      <rPr>
        <sz val="10"/>
        <rFont val="Times New Roman"/>
        <family val="1"/>
      </rPr>
      <t>6.8-8.2</t>
    </r>
  </si>
  <si>
    <r>
      <rPr>
        <sz val="11"/>
        <rFont val="Times New Roman"/>
        <family val="1"/>
      </rPr>
      <t>25-30</t>
    </r>
  </si>
  <si>
    <r>
      <rPr>
        <sz val="11"/>
        <rFont val="Times New Roman"/>
        <family val="1"/>
      </rPr>
      <t>11.3-13.6</t>
    </r>
  </si>
  <si>
    <r>
      <rPr>
        <sz val="10"/>
        <rFont val="Times New Roman"/>
        <family val="1"/>
      </rPr>
      <t>28-32</t>
    </r>
  </si>
  <si>
    <t>Oranges: Florida</t>
  </si>
  <si>
    <r>
      <rPr>
        <sz val="11"/>
        <rFont val="Times New Roman"/>
        <family val="1"/>
      </rPr>
      <t>4/5-bushel carton</t>
    </r>
  </si>
  <si>
    <t>Oranges: Texas</t>
  </si>
  <si>
    <t>Oranges: California and Arizona</t>
  </si>
  <si>
    <r>
      <rPr>
        <sz val="11"/>
        <rFont val="Times New Roman"/>
        <family val="1"/>
      </rPr>
      <t>Carton, bushel basket, or crate</t>
    </r>
  </si>
  <si>
    <r>
      <rPr>
        <sz val="11"/>
        <rFont val="Times New Roman"/>
        <family val="1"/>
      </rPr>
      <t>5-dozen bunches</t>
    </r>
  </si>
  <si>
    <r>
      <rPr>
        <sz val="11"/>
        <rFont val="Times New Roman"/>
        <family val="1"/>
      </rPr>
      <t>20-25</t>
    </r>
  </si>
  <si>
    <r>
      <rPr>
        <sz val="11"/>
        <rFont val="Times New Roman"/>
        <family val="1"/>
      </rPr>
      <t>9.1-11.3</t>
    </r>
  </si>
  <si>
    <r>
      <rPr>
        <sz val="10"/>
        <rFont val="Times New Roman"/>
        <family val="1"/>
      </rPr>
      <t>¾-bushel, carton/crate</t>
    </r>
  </si>
  <si>
    <r>
      <rPr>
        <sz val="11"/>
        <rFont val="Times New Roman"/>
        <family val="1"/>
      </rPr>
      <t>2-layer carton or lug</t>
    </r>
  </si>
  <si>
    <t>Pears: California</t>
  </si>
  <si>
    <t>Pears: Northwest</t>
  </si>
  <si>
    <r>
      <rPr>
        <sz val="10"/>
        <rFont val="Times New Roman"/>
        <family val="1"/>
      </rPr>
      <t>28-30</t>
    </r>
  </si>
  <si>
    <r>
      <rPr>
        <sz val="11"/>
        <rFont val="Times New Roman"/>
        <family val="1"/>
      </rPr>
      <t>12.7-13.6</t>
    </r>
  </si>
  <si>
    <r>
      <rPr>
        <sz val="10"/>
        <rFont val="Times New Roman"/>
        <family val="1"/>
      </rPr>
      <t>Bushel, 1-1/9-bushel</t>
    </r>
  </si>
  <si>
    <r>
      <rPr>
        <sz val="10"/>
        <rFont val="Times New Roman"/>
        <family val="1"/>
      </rPr>
      <t>carton/crate</t>
    </r>
  </si>
  <si>
    <r>
      <rPr>
        <sz val="10"/>
        <rFont val="Times New Roman"/>
        <family val="1"/>
      </rPr>
      <t>37-40</t>
    </r>
  </si>
  <si>
    <r>
      <rPr>
        <sz val="10"/>
        <rFont val="Times New Roman"/>
        <family val="1"/>
      </rPr>
      <t>16.8-18.1</t>
    </r>
  </si>
  <si>
    <r>
      <rPr>
        <sz val="10"/>
        <rFont val="Times New Roman"/>
        <family val="1"/>
      </rPr>
      <t>2-layer tray pack, lug or carton</t>
    </r>
  </si>
  <si>
    <r>
      <rPr>
        <sz val="10"/>
        <rFont val="Times New Roman"/>
        <family val="1"/>
      </rPr>
      <t>20-25</t>
    </r>
  </si>
  <si>
    <r>
      <rPr>
        <sz val="10"/>
        <rFont val="Times New Roman"/>
        <family val="1"/>
      </rPr>
      <t>9.1-11.3</t>
    </r>
  </si>
  <si>
    <r>
      <rPr>
        <sz val="10"/>
        <rFont val="Times New Roman"/>
        <family val="1"/>
      </rPr>
      <t>1-layer tray pack, flat or carton</t>
    </r>
  </si>
  <si>
    <r>
      <rPr>
        <sz val="10"/>
        <rFont val="Times New Roman"/>
        <family val="1"/>
      </rPr>
      <t>10-12</t>
    </r>
  </si>
  <si>
    <r>
      <rPr>
        <sz val="10"/>
        <rFont val="Times New Roman"/>
        <family val="1"/>
      </rPr>
      <t>4.5-5.4</t>
    </r>
  </si>
  <si>
    <r>
      <rPr>
        <sz val="10"/>
        <rFont val="Times New Roman"/>
        <family val="1"/>
      </rPr>
      <t>½-bushel carton</t>
    </r>
  </si>
  <si>
    <r>
      <t xml:space="preserve">Pomegranates
</t>
    </r>
    <r>
      <rPr>
        <sz val="11"/>
        <rFont val="Times New Roman"/>
        <family val="1"/>
      </rPr>
      <t/>
    </r>
  </si>
  <si>
    <t xml:space="preserve">2-layer carton or lug
</t>
  </si>
  <si>
    <t xml:space="preserve">22-26
</t>
  </si>
  <si>
    <t xml:space="preserve">10.0-11.8
</t>
  </si>
  <si>
    <t>Popcorn: On Ear</t>
  </si>
  <si>
    <t>Bushel</t>
  </si>
  <si>
    <t>Popcorn: Shelled</t>
  </si>
  <si>
    <r>
      <rPr>
        <sz val="10"/>
        <rFont val="Times New Roman"/>
        <family val="1"/>
      </rPr>
      <t>Box, wrapped pack</t>
    </r>
  </si>
  <si>
    <r>
      <rPr>
        <sz val="10"/>
        <rFont val="Times New Roman"/>
        <family val="1"/>
      </rPr>
      <t>Carton/lug 2 layer</t>
    </r>
  </si>
  <si>
    <r>
      <rPr>
        <sz val="10"/>
        <rFont val="Times New Roman"/>
        <family val="1"/>
      </rPr>
      <t>Carton of 24, 8-ounce film bags</t>
    </r>
  </si>
  <si>
    <r>
      <rPr>
        <sz val="10"/>
        <rFont val="Times New Roman"/>
        <family val="1"/>
      </rPr>
      <t>Carton of 30, 6-ounce film bags</t>
    </r>
  </si>
  <si>
    <r>
      <rPr>
        <sz val="11"/>
        <rFont val="Times New Roman"/>
        <family val="1"/>
      </rPr>
      <t>11-12</t>
    </r>
  </si>
  <si>
    <r>
      <rPr>
        <sz val="10"/>
        <rFont val="Times New Roman"/>
        <family val="1"/>
      </rPr>
      <t>5.0-5.4</t>
    </r>
  </si>
  <si>
    <r>
      <rPr>
        <sz val="10"/>
        <rFont val="Times New Roman"/>
        <family val="1"/>
      </rPr>
      <t>40-pound film bag</t>
    </r>
  </si>
  <si>
    <r>
      <rPr>
        <sz val="10"/>
        <rFont val="Times New Roman"/>
        <family val="1"/>
      </rPr>
      <t>22.7-27.2</t>
    </r>
  </si>
  <si>
    <r>
      <rPr>
        <sz val="10"/>
        <rFont val="Times New Roman"/>
        <family val="1"/>
      </rPr>
      <t>Flat 12 ½-pint baskets</t>
    </r>
  </si>
  <si>
    <r>
      <rPr>
        <sz val="11"/>
        <rFont val="Times New Roman"/>
        <family val="1"/>
      </rPr>
      <t>50-60</t>
    </r>
  </si>
  <si>
    <r>
      <rPr>
        <sz val="11"/>
        <rFont val="Times New Roman"/>
        <family val="1"/>
      </rPr>
      <t xml:space="preserve">Refiners' syrup
</t>
    </r>
    <r>
      <rPr>
        <sz val="10"/>
        <rFont val="Times New Roman"/>
        <family val="1"/>
      </rPr>
      <t/>
    </r>
  </si>
  <si>
    <t xml:space="preserve">Gallon
</t>
  </si>
  <si>
    <t xml:space="preserve">11.45
</t>
  </si>
  <si>
    <t xml:space="preserve">5.2
</t>
  </si>
  <si>
    <t xml:space="preserve">Rice: Rough </t>
  </si>
  <si>
    <r>
      <rPr>
        <sz val="11"/>
        <rFont val="Times New Roman"/>
        <family val="1"/>
      </rPr>
      <t>Bag</t>
    </r>
  </si>
  <si>
    <t>Rice: Milled</t>
  </si>
  <si>
    <r>
      <rPr>
        <sz val="11"/>
        <rFont val="Times New Roman"/>
        <family val="1"/>
      </rPr>
      <t>Pocket or bag</t>
    </r>
  </si>
  <si>
    <r>
      <rPr>
        <sz val="11"/>
        <rFont val="Times New Roman"/>
        <family val="1"/>
      </rPr>
      <t>Drum, net</t>
    </r>
  </si>
  <si>
    <r>
      <rPr>
        <sz val="10"/>
        <rFont val="Times New Roman"/>
        <family val="1"/>
      </rPr>
      <t>5-pound carton</t>
    </r>
  </si>
  <si>
    <r>
      <rPr>
        <sz val="10"/>
        <rFont val="Times New Roman"/>
        <family val="1"/>
      </rPr>
      <t>Sack, crate, or carton</t>
    </r>
  </si>
  <si>
    <r>
      <rPr>
        <sz val="11"/>
        <rFont val="Times New Roman"/>
        <family val="1"/>
      </rPr>
      <t xml:space="preserve">Shallots
</t>
    </r>
    <r>
      <rPr>
        <sz val="10"/>
        <rFont val="Times New Roman"/>
        <family val="1"/>
      </rPr>
      <t/>
    </r>
  </si>
  <si>
    <t xml:space="preserve">Sacks of 8, 5-pound bags
</t>
  </si>
  <si>
    <t xml:space="preserve">40
</t>
  </si>
  <si>
    <t xml:space="preserve">18.1
</t>
  </si>
  <si>
    <t>Sorgo Seed</t>
  </si>
  <si>
    <t>Sorgo Syrup</t>
  </si>
  <si>
    <r>
      <rPr>
        <sz val="10"/>
        <rFont val="Times New Roman"/>
        <family val="1"/>
      </rPr>
      <t>12, 1-pint</t>
    </r>
  </si>
  <si>
    <t xml:space="preserve">Sudangrass seed </t>
  </si>
  <si>
    <t>Sugarcane:
Syrup (sulfuredor unsulfured)</t>
  </si>
  <si>
    <t>Gallon</t>
  </si>
  <si>
    <r>
      <rPr>
        <sz val="11"/>
        <rFont val="Times New Roman"/>
        <family val="1"/>
      </rPr>
      <t>24-32</t>
    </r>
  </si>
  <si>
    <r>
      <rPr>
        <sz val="11"/>
        <rFont val="Times New Roman"/>
        <family val="1"/>
      </rPr>
      <t>10.9-14.5</t>
    </r>
  </si>
  <si>
    <r>
      <rPr>
        <sz val="10"/>
        <rFont val="Times New Roman"/>
        <family val="1"/>
      </rPr>
      <t xml:space="preserve">Tangerines:
</t>
    </r>
    <r>
      <rPr>
        <sz val="11"/>
        <rFont val="Times New Roman"/>
        <family val="1"/>
      </rPr>
      <t>California and Arizona</t>
    </r>
  </si>
  <si>
    <r>
      <rPr>
        <sz val="10"/>
        <rFont val="Times New Roman"/>
        <family val="1"/>
      </rPr>
      <t>4/5-bushel carton/crate</t>
    </r>
  </si>
  <si>
    <r>
      <rPr>
        <sz val="11"/>
        <rFont val="Times New Roman"/>
        <family val="1"/>
      </rPr>
      <t xml:space="preserve">Timothy seed
</t>
    </r>
    <r>
      <rPr>
        <sz val="10"/>
        <rFont val="Times New Roman"/>
        <family val="1"/>
      </rPr>
      <t xml:space="preserve">Tobacco:
</t>
    </r>
    <r>
      <rPr>
        <sz val="11"/>
        <rFont val="Times New Roman"/>
        <family val="1"/>
      </rPr>
      <t>Maryland</t>
    </r>
  </si>
  <si>
    <r>
      <rPr>
        <sz val="10"/>
        <rFont val="Times New Roman"/>
        <family val="1"/>
      </rPr>
      <t xml:space="preserve">Bushel
</t>
    </r>
    <r>
      <rPr>
        <sz val="10"/>
        <rFont val="Times New Roman"/>
        <family val="1"/>
      </rPr>
      <t>Hogshead</t>
    </r>
  </si>
  <si>
    <r>
      <rPr>
        <sz val="11"/>
        <rFont val="Times New Roman"/>
        <family val="1"/>
      </rPr>
      <t xml:space="preserve">45
</t>
    </r>
    <r>
      <rPr>
        <sz val="11"/>
        <rFont val="Times New Roman"/>
        <family val="1"/>
      </rPr>
      <t>775</t>
    </r>
  </si>
  <si>
    <r>
      <rPr>
        <sz val="11"/>
        <rFont val="Times New Roman"/>
        <family val="1"/>
      </rPr>
      <t xml:space="preserve">20.4
</t>
    </r>
    <r>
      <rPr>
        <sz val="11"/>
        <rFont val="Times New Roman"/>
        <family val="1"/>
      </rPr>
      <t>352</t>
    </r>
  </si>
  <si>
    <r>
      <rPr>
        <sz val="11"/>
        <rFont val="Times New Roman"/>
        <family val="1"/>
      </rPr>
      <t>Hogshead</t>
    </r>
  </si>
  <si>
    <r>
      <rPr>
        <sz val="10"/>
        <rFont val="Times New Roman"/>
        <family val="1"/>
      </rPr>
      <t>Hogshead</t>
    </r>
  </si>
  <si>
    <t xml:space="preserve">Hogshead
</t>
  </si>
  <si>
    <t xml:space="preserve">1,350
</t>
  </si>
  <si>
    <t xml:space="preserve">612
</t>
  </si>
  <si>
    <t>Tennessee fire-cured</t>
  </si>
  <si>
    <t>Hogshead</t>
  </si>
  <si>
    <r>
      <rPr>
        <sz val="10"/>
        <rFont val="Times New Roman"/>
        <family val="1"/>
      </rPr>
      <t>Case</t>
    </r>
  </si>
  <si>
    <r>
      <rPr>
        <sz val="10"/>
        <rFont val="Times New Roman"/>
        <family val="1"/>
      </rPr>
      <t>250-365</t>
    </r>
  </si>
  <si>
    <r>
      <rPr>
        <sz val="10"/>
        <rFont val="Times New Roman"/>
        <family val="1"/>
      </rPr>
      <t>113-166</t>
    </r>
  </si>
  <si>
    <r>
      <rPr>
        <sz val="10"/>
        <rFont val="Times New Roman"/>
        <family val="1"/>
      </rPr>
      <t>Bale</t>
    </r>
  </si>
  <si>
    <r>
      <rPr>
        <sz val="10"/>
        <rFont val="Times New Roman"/>
        <family val="1"/>
      </rPr>
      <t>150-175</t>
    </r>
  </si>
  <si>
    <r>
      <rPr>
        <sz val="10"/>
        <rFont val="Times New Roman"/>
        <family val="1"/>
      </rPr>
      <t>68.0-79.4</t>
    </r>
  </si>
  <si>
    <r>
      <rPr>
        <sz val="10"/>
        <rFont val="Times New Roman"/>
        <family val="1"/>
      </rPr>
      <t>Crate</t>
    </r>
  </si>
  <si>
    <r>
      <rPr>
        <sz val="10"/>
        <rFont val="Times New Roman"/>
        <family val="1"/>
      </rPr>
      <t>2-layer flat</t>
    </r>
  </si>
  <si>
    <r>
      <rPr>
        <sz val="10"/>
        <rFont val="Times New Roman"/>
        <family val="1"/>
      </rPr>
      <t xml:space="preserve">Tung oil
</t>
    </r>
    <r>
      <rPr>
        <sz val="11"/>
        <rFont val="Times New Roman"/>
        <family val="1"/>
      </rPr>
      <t>Turnips: Without tops</t>
    </r>
  </si>
  <si>
    <r>
      <rPr>
        <sz val="10"/>
        <rFont val="Times New Roman"/>
        <family val="1"/>
      </rPr>
      <t xml:space="preserve">Gallon
</t>
    </r>
    <r>
      <rPr>
        <sz val="10"/>
        <rFont val="Times New Roman"/>
        <family val="1"/>
      </rPr>
      <t>Sack</t>
    </r>
  </si>
  <si>
    <r>
      <rPr>
        <sz val="11"/>
        <rFont val="Times New Roman"/>
        <family val="1"/>
      </rPr>
      <t xml:space="preserve">7.8
</t>
    </r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</si>
  <si>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 xml:space="preserve">3.5
</t>
    </r>
    <r>
      <rPr>
        <sz val="10"/>
        <rFont val="Times New Roman"/>
        <family val="1"/>
      </rPr>
      <t>11.3</t>
    </r>
  </si>
  <si>
    <r>
      <rPr>
        <sz val="10"/>
        <rFont val="Times New Roman"/>
        <family val="1"/>
      </rPr>
      <t>Bin</t>
    </r>
  </si>
  <si>
    <r>
      <rPr>
        <sz val="10"/>
        <rFont val="Times New Roman"/>
        <family val="1"/>
      </rPr>
      <t>Carton, 25 bunches</t>
    </r>
  </si>
  <si>
    <t>Domestic Weight</t>
  </si>
  <si>
    <t>Equivalent</t>
  </si>
  <si>
    <t>Metric Weight</t>
  </si>
  <si>
    <r>
      <rPr>
        <sz val="10"/>
        <rFont val="Times New Roman"/>
        <family val="1"/>
      </rPr>
      <t>1 ounce</t>
    </r>
  </si>
  <si>
    <r>
      <rPr>
        <sz val="10"/>
        <rFont val="Times New Roman"/>
        <family val="1"/>
      </rPr>
      <t>28.349 5 grams</t>
    </r>
  </si>
  <si>
    <r>
      <rPr>
        <sz val="10"/>
        <rFont val="Times New Roman"/>
        <family val="1"/>
      </rPr>
      <t>1 gram</t>
    </r>
  </si>
  <si>
    <t>=</t>
  </si>
  <si>
    <r>
      <rPr>
        <sz val="10"/>
        <rFont val="Times New Roman"/>
        <family val="1"/>
      </rPr>
      <t>0.035274 ounce</t>
    </r>
  </si>
  <si>
    <r>
      <rPr>
        <sz val="10"/>
        <rFont val="Times New Roman"/>
        <family val="1"/>
      </rPr>
      <t>1 pound</t>
    </r>
  </si>
  <si>
    <r>
      <rPr>
        <sz val="10"/>
        <rFont val="Times New Roman"/>
        <family val="1"/>
      </rPr>
      <t>453.592 4 grams</t>
    </r>
  </si>
  <si>
    <r>
      <rPr>
        <sz val="10"/>
        <rFont val="Times New Roman"/>
        <family val="1"/>
      </rPr>
      <t>0.0022046 pound</t>
    </r>
  </si>
  <si>
    <r>
      <rPr>
        <sz val="10"/>
        <rFont val="Times New Roman"/>
        <family val="1"/>
      </rPr>
      <t>0.455 924 kilogram</t>
    </r>
  </si>
  <si>
    <r>
      <rPr>
        <sz val="10"/>
        <rFont val="Times New Roman"/>
        <family val="1"/>
      </rPr>
      <t>1 kilogram</t>
    </r>
  </si>
  <si>
    <r>
      <rPr>
        <sz val="10"/>
        <rFont val="Times New Roman"/>
        <family val="1"/>
      </rPr>
      <t>2.204622 pounds</t>
    </r>
  </si>
  <si>
    <r>
      <rPr>
        <sz val="10"/>
        <rFont val="Times New Roman"/>
        <family val="1"/>
      </rPr>
      <t>0.004 535 9 metric quintal</t>
    </r>
  </si>
  <si>
    <r>
      <rPr>
        <sz val="10"/>
        <rFont val="Times New Roman"/>
        <family val="1"/>
      </rPr>
      <t>1 metric quintal</t>
    </r>
  </si>
  <si>
    <r>
      <rPr>
        <sz val="10"/>
        <rFont val="Times New Roman"/>
        <family val="1"/>
      </rPr>
      <t>220.4622 pounds</t>
    </r>
  </si>
  <si>
    <r>
      <rPr>
        <sz val="10"/>
        <rFont val="Times New Roman"/>
        <family val="1"/>
      </rPr>
      <t>0.0005 short ton</t>
    </r>
  </si>
  <si>
    <r>
      <rPr>
        <sz val="10"/>
        <rFont val="Times New Roman"/>
        <family val="1"/>
      </rPr>
      <t>1 short ton</t>
    </r>
  </si>
  <si>
    <r>
      <rPr>
        <sz val="10"/>
        <rFont val="Times New Roman"/>
        <family val="1"/>
      </rPr>
      <t>2,000 pounds</t>
    </r>
  </si>
  <si>
    <r>
      <rPr>
        <sz val="10"/>
        <rFont val="Times New Roman"/>
        <family val="1"/>
      </rPr>
      <t>0.000 453 6 metric ton</t>
    </r>
  </si>
  <si>
    <r>
      <rPr>
        <sz val="10"/>
        <rFont val="Times New Roman"/>
        <family val="1"/>
      </rPr>
      <t>1 metric ton</t>
    </r>
  </si>
  <si>
    <r>
      <rPr>
        <sz val="10"/>
        <rFont val="Times New Roman"/>
        <family val="1"/>
      </rPr>
      <t>2,204.622 pounds</t>
    </r>
  </si>
  <si>
    <r>
      <rPr>
        <sz val="10"/>
        <rFont val="Times New Roman"/>
        <family val="1"/>
      </rPr>
      <t>0.0004464 long ton</t>
    </r>
  </si>
  <si>
    <r>
      <rPr>
        <sz val="10"/>
        <rFont val="Times New Roman"/>
        <family val="1"/>
      </rPr>
      <t>1 long ton</t>
    </r>
  </si>
  <si>
    <r>
      <rPr>
        <sz val="10"/>
        <rFont val="Times New Roman"/>
        <family val="1"/>
      </rPr>
      <t>2,240 pounds</t>
    </r>
  </si>
  <si>
    <r>
      <rPr>
        <sz val="9"/>
        <rFont val="Times New Roman"/>
        <family val="1"/>
      </rPr>
      <t>1 short ton</t>
    </r>
  </si>
  <si>
    <r>
      <rPr>
        <sz val="10"/>
        <rFont val="Times New Roman"/>
        <family val="1"/>
      </rPr>
      <t>0.907 185 metric ton</t>
    </r>
  </si>
  <si>
    <r>
      <rPr>
        <sz val="10"/>
        <rFont val="Times New Roman"/>
        <family val="1"/>
      </rPr>
      <t>1.102311 short tons</t>
    </r>
  </si>
  <si>
    <r>
      <rPr>
        <sz val="10"/>
        <rFont val="Times New Roman"/>
        <family val="1"/>
      </rPr>
      <t>1.016 047 metric tons</t>
    </r>
  </si>
  <si>
    <r>
      <rPr>
        <sz val="10"/>
        <rFont val="Times New Roman"/>
        <family val="1"/>
      </rPr>
      <t>0.984206 long ton</t>
    </r>
  </si>
  <si>
    <r>
      <rPr>
        <sz val="10"/>
        <rFont val="Times New Roman"/>
        <family val="1"/>
      </rPr>
      <t>0.892857 long ton</t>
    </r>
  </si>
  <si>
    <r>
      <rPr>
        <sz val="10"/>
        <rFont val="Times New Roman"/>
        <family val="1"/>
      </rPr>
      <t>1.12 short tons</t>
    </r>
  </si>
  <si>
    <r>
      <rPr>
        <sz val="10"/>
        <rFont val="Times New Roman"/>
        <family val="1"/>
      </rPr>
      <t>1 million pounds</t>
    </r>
  </si>
  <si>
    <r>
      <rPr>
        <sz val="10"/>
        <rFont val="Times New Roman"/>
        <family val="1"/>
      </rPr>
      <t>500 short tons</t>
    </r>
  </si>
  <si>
    <r>
      <rPr>
        <sz val="10"/>
        <rFont val="Times New Roman"/>
        <family val="1"/>
      </rPr>
      <t>0.002 million pounds</t>
    </r>
  </si>
  <si>
    <r>
      <rPr>
        <sz val="10"/>
        <rFont val="Times New Roman"/>
        <family val="1"/>
      </rPr>
      <t>453.592 5 metric tons</t>
    </r>
  </si>
  <si>
    <r>
      <rPr>
        <sz val="10"/>
        <rFont val="Times New Roman"/>
        <family val="1"/>
      </rPr>
      <t>0.0022046 million pounds</t>
    </r>
  </si>
  <si>
    <r>
      <rPr>
        <sz val="10"/>
        <rFont val="Times New Roman"/>
        <family val="1"/>
      </rPr>
      <t>446.4286 long tons</t>
    </r>
  </si>
  <si>
    <r>
      <rPr>
        <sz val="10"/>
        <rFont val="Times New Roman"/>
        <family val="1"/>
      </rPr>
      <t>0.00224 million pounds</t>
    </r>
  </si>
  <si>
    <r>
      <rPr>
        <sz val="10"/>
        <rFont val="Times New Roman"/>
        <family val="1"/>
      </rPr>
      <t>1 bushel</t>
    </r>
  </si>
  <si>
    <r>
      <rPr>
        <sz val="10"/>
        <rFont val="Times New Roman"/>
        <family val="1"/>
      </rPr>
      <t>0.03 short ton</t>
    </r>
  </si>
  <si>
    <r>
      <rPr>
        <sz val="10"/>
        <rFont val="Times New Roman"/>
        <family val="1"/>
      </rPr>
      <t>33.333 bushels</t>
    </r>
  </si>
  <si>
    <r>
      <rPr>
        <sz val="10"/>
        <rFont val="Times New Roman"/>
        <family val="1"/>
      </rPr>
      <t>0.027 215 5 metric ton</t>
    </r>
  </si>
  <si>
    <r>
      <rPr>
        <sz val="10"/>
        <rFont val="Times New Roman"/>
        <family val="1"/>
      </rPr>
      <t>36.7437 bushels</t>
    </r>
  </si>
  <si>
    <r>
      <rPr>
        <sz val="10"/>
        <rFont val="Times New Roman"/>
        <family val="1"/>
      </rPr>
      <t>0.0267857 long ton</t>
    </r>
  </si>
  <si>
    <r>
      <rPr>
        <sz val="10"/>
        <rFont val="Times New Roman"/>
        <family val="1"/>
      </rPr>
      <t>37.333 bushels</t>
    </r>
  </si>
  <si>
    <r>
      <rPr>
        <sz val="10"/>
        <rFont val="Times New Roman"/>
        <family val="1"/>
      </rPr>
      <t>0.272 155 metric quintal</t>
    </r>
  </si>
  <si>
    <r>
      <rPr>
        <sz val="10"/>
        <rFont val="Times New Roman"/>
        <family val="1"/>
      </rPr>
      <t>3.67437 bushels</t>
    </r>
  </si>
  <si>
    <r>
      <rPr>
        <sz val="10"/>
        <rFont val="Times New Roman"/>
        <family val="1"/>
      </rPr>
      <t>27.215 5 kilograms</t>
    </r>
  </si>
  <si>
    <r>
      <rPr>
        <sz val="10"/>
        <rFont val="Times New Roman"/>
        <family val="1"/>
      </rPr>
      <t>0.036744 bushel</t>
    </r>
  </si>
  <si>
    <r>
      <rPr>
        <sz val="10"/>
        <rFont val="Times New Roman"/>
        <family val="1"/>
      </rPr>
      <t>0.028 short ton</t>
    </r>
  </si>
  <si>
    <r>
      <rPr>
        <sz val="10"/>
        <rFont val="Times New Roman"/>
        <family val="1"/>
      </rPr>
      <t>35.714 bushels</t>
    </r>
  </si>
  <si>
    <r>
      <rPr>
        <sz val="10"/>
        <rFont val="Times New Roman"/>
        <family val="1"/>
      </rPr>
      <t>0.025 4 metric ton</t>
    </r>
  </si>
  <si>
    <r>
      <rPr>
        <sz val="10"/>
        <rFont val="Times New Roman"/>
        <family val="1"/>
      </rPr>
      <t>39.368 bushels</t>
    </r>
  </si>
  <si>
    <r>
      <rPr>
        <sz val="10"/>
        <rFont val="Times New Roman"/>
        <family val="1"/>
      </rPr>
      <t>0.025 long ton</t>
    </r>
  </si>
  <si>
    <r>
      <rPr>
        <sz val="10"/>
        <rFont val="Times New Roman"/>
        <family val="1"/>
      </rPr>
      <t>40 bushels</t>
    </r>
  </si>
  <si>
    <r>
      <rPr>
        <sz val="10"/>
        <rFont val="Times New Roman"/>
        <family val="1"/>
      </rPr>
      <t>0.024 short ton</t>
    </r>
  </si>
  <si>
    <r>
      <rPr>
        <sz val="10"/>
        <rFont val="Times New Roman"/>
        <family val="1"/>
      </rPr>
      <t>41.667 bushels</t>
    </r>
  </si>
  <si>
    <r>
      <rPr>
        <sz val="10"/>
        <rFont val="Times New Roman"/>
        <family val="1"/>
      </rPr>
      <t>0.021 772 metric ton</t>
    </r>
  </si>
  <si>
    <r>
      <rPr>
        <sz val="10"/>
        <rFont val="Times New Roman"/>
        <family val="1"/>
      </rPr>
      <t>45.9296 bushels</t>
    </r>
  </si>
  <si>
    <r>
      <rPr>
        <sz val="10"/>
        <rFont val="Times New Roman"/>
        <family val="1"/>
      </rPr>
      <t>0.021429 long ton</t>
    </r>
  </si>
  <si>
    <r>
      <rPr>
        <sz val="10"/>
        <rFont val="Times New Roman"/>
        <family val="1"/>
      </rPr>
      <t>46.667 bushels</t>
    </r>
  </si>
  <si>
    <r>
      <rPr>
        <sz val="10"/>
        <rFont val="Times New Roman"/>
        <family val="1"/>
      </rPr>
      <t>0.016 short ton</t>
    </r>
  </si>
  <si>
    <r>
      <rPr>
        <sz val="10"/>
        <rFont val="Times New Roman"/>
        <family val="1"/>
      </rPr>
      <t>62.5 bushels</t>
    </r>
  </si>
  <si>
    <r>
      <rPr>
        <sz val="10"/>
        <rFont val="Times New Roman"/>
        <family val="1"/>
      </rPr>
      <t>0.014 515 metric ton</t>
    </r>
  </si>
  <si>
    <r>
      <rPr>
        <sz val="10"/>
        <rFont val="Times New Roman"/>
        <family val="1"/>
      </rPr>
      <t>68.8944 bushels</t>
    </r>
  </si>
  <si>
    <r>
      <rPr>
        <sz val="10"/>
        <rFont val="Times New Roman"/>
        <family val="1"/>
      </rPr>
      <t>0.014286 long ton</t>
    </r>
  </si>
  <si>
    <r>
      <rPr>
        <sz val="10"/>
        <rFont val="Times New Roman"/>
        <family val="1"/>
      </rPr>
      <t>70 bushels</t>
    </r>
  </si>
  <si>
    <r>
      <rPr>
        <sz val="10"/>
        <rFont val="Times New Roman"/>
        <family val="1"/>
      </rPr>
      <t>0.019 short ton</t>
    </r>
  </si>
  <si>
    <r>
      <rPr>
        <sz val="10"/>
        <rFont val="Times New Roman"/>
        <family val="1"/>
      </rPr>
      <t>52.63 bushels</t>
    </r>
  </si>
  <si>
    <r>
      <rPr>
        <sz val="10"/>
        <rFont val="Times New Roman"/>
        <family val="1"/>
      </rPr>
      <t>0.017 24 metric ton</t>
    </r>
  </si>
  <si>
    <r>
      <rPr>
        <sz val="10"/>
        <rFont val="Times New Roman"/>
        <family val="1"/>
      </rPr>
      <t>58.016 bushels</t>
    </r>
  </si>
  <si>
    <r>
      <rPr>
        <sz val="10"/>
        <rFont val="Times New Roman"/>
        <family val="1"/>
      </rPr>
      <t>0.01696 long ton</t>
    </r>
  </si>
  <si>
    <r>
      <rPr>
        <sz val="10"/>
        <rFont val="Times New Roman"/>
        <family val="1"/>
      </rPr>
      <t>58.94 bushels</t>
    </r>
  </si>
  <si>
    <t xml:space="preserve">Linear measure
</t>
  </si>
  <si>
    <t>12 inches (in)</t>
  </si>
  <si>
    <r>
      <rPr>
        <sz val="11"/>
        <rFont val="Times New Roman"/>
        <family val="1"/>
      </rPr>
      <t>1 foot (ft)</t>
    </r>
  </si>
  <si>
    <r>
      <rPr>
        <sz val="11"/>
        <rFont val="Times New Roman"/>
        <family val="1"/>
      </rPr>
      <t>1 yard (yd)</t>
    </r>
  </si>
  <si>
    <r>
      <rPr>
        <sz val="11"/>
        <rFont val="Times New Roman"/>
        <family val="1"/>
      </rPr>
      <t>1 rod (rd), pole, or perch</t>
    </r>
  </si>
  <si>
    <r>
      <rPr>
        <sz val="11"/>
        <rFont val="Times New Roman"/>
        <family val="1"/>
      </rPr>
      <t>1 furlong (fur)</t>
    </r>
  </si>
  <si>
    <r>
      <rPr>
        <sz val="11"/>
        <rFont val="Times New Roman"/>
        <family val="1"/>
      </rPr>
      <t>10 chains</t>
    </r>
  </si>
  <si>
    <r>
      <rPr>
        <sz val="11"/>
        <rFont val="Times New Roman"/>
        <family val="1"/>
      </rPr>
      <t>1 U.S. statute mile (mi)</t>
    </r>
  </si>
  <si>
    <r>
      <rPr>
        <sz val="11"/>
        <rFont val="Times New Roman"/>
        <family val="1"/>
      </rPr>
      <t>6,076.11549 feet (approximately)</t>
    </r>
  </si>
  <si>
    <t>Area measure</t>
  </si>
  <si>
    <r>
      <rPr>
        <sz val="11"/>
        <rFont val="Times New Roman"/>
        <family val="1"/>
      </rPr>
      <t>144 square inches (in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 9 square feet</t>
    </r>
  </si>
  <si>
    <r>
      <rPr>
        <sz val="11"/>
        <rFont val="Times New Roman"/>
        <family val="1"/>
      </rPr>
      <t>1 square foot (ft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 1 square yard (yd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</t>
    </r>
  </si>
  <si>
    <r>
      <rPr>
        <sz val="11"/>
        <rFont val="Times New Roman"/>
        <family val="1"/>
      </rPr>
      <t>1,296 square inches</t>
    </r>
  </si>
  <si>
    <r>
      <rPr>
        <sz val="11"/>
        <rFont val="Times New Roman"/>
        <family val="1"/>
      </rPr>
      <t>1 square rod (sq rd)</t>
    </r>
  </si>
  <si>
    <t xml:space="preserve">160 square rods
</t>
  </si>
  <si>
    <t>640 acres</t>
  </si>
  <si>
    <t>1 square mile (mi2)</t>
  </si>
  <si>
    <r>
      <rPr>
        <sz val="11"/>
        <rFont val="Times New Roman"/>
        <family val="1"/>
      </rPr>
      <t>1 section of land</t>
    </r>
  </si>
  <si>
    <r>
      <rPr>
        <sz val="11"/>
        <rFont val="Times New Roman"/>
        <family val="1"/>
      </rPr>
      <t>1 township</t>
    </r>
  </si>
  <si>
    <r>
      <rPr>
        <sz val="11"/>
        <rFont val="Times New Roman"/>
        <family val="1"/>
      </rPr>
      <t>36 sections</t>
    </r>
  </si>
  <si>
    <t>Cubic measure</t>
  </si>
  <si>
    <r>
      <rPr>
        <sz val="11"/>
        <rFont val="Times New Roman"/>
        <family val="1"/>
      </rPr>
      <t>1,728 cubic inches (in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 27 cubic feet</t>
    </r>
  </si>
  <si>
    <r>
      <rPr>
        <sz val="11"/>
        <rFont val="Times New Roman"/>
        <family val="1"/>
      </rPr>
      <t>1 cubic foot (ft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 1 cubic yard (yd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</t>
    </r>
  </si>
  <si>
    <t>Gunter's or surveyor's chain measure</t>
  </si>
  <si>
    <r>
      <rPr>
        <sz val="11"/>
        <rFont val="Times New Roman"/>
        <family val="1"/>
      </rPr>
      <t>1 link (li)</t>
    </r>
  </si>
  <si>
    <r>
      <rPr>
        <sz val="11"/>
        <rFont val="Times New Roman"/>
        <family val="1"/>
      </rPr>
      <t>1 chain (ch)</t>
    </r>
  </si>
  <si>
    <r>
      <rPr>
        <sz val="11"/>
        <rFont val="Times New Roman"/>
        <family val="1"/>
      </rPr>
      <t>4 rods</t>
    </r>
  </si>
  <si>
    <r>
      <rPr>
        <sz val="11"/>
        <rFont val="Times New Roman"/>
        <family val="1"/>
      </rPr>
      <t>25 links</t>
    </r>
  </si>
  <si>
    <r>
      <rPr>
        <sz val="11"/>
        <rFont val="Times New Roman"/>
        <family val="1"/>
      </rPr>
      <t>320 rods</t>
    </r>
  </si>
  <si>
    <t>Liquid measure</t>
  </si>
  <si>
    <r>
      <rPr>
        <sz val="11"/>
        <rFont val="Times New Roman"/>
        <family val="1"/>
      </rPr>
      <t>1 pint (pt)</t>
    </r>
  </si>
  <si>
    <r>
      <rPr>
        <sz val="11"/>
        <rFont val="Times New Roman"/>
        <family val="1"/>
      </rPr>
      <t>1 quart (qt)</t>
    </r>
  </si>
  <si>
    <r>
      <rPr>
        <sz val="11"/>
        <rFont val="Times New Roman"/>
        <family val="1"/>
      </rPr>
      <t>1 gallon (gal)</t>
    </r>
  </si>
  <si>
    <t>Dry measure</t>
  </si>
  <si>
    <r>
      <rPr>
        <sz val="11"/>
        <rFont val="Times New Roman"/>
        <family val="1"/>
      </rPr>
      <t>1 peck (pk)</t>
    </r>
  </si>
  <si>
    <r>
      <rPr>
        <sz val="11"/>
        <rFont val="Times New Roman"/>
        <family val="1"/>
      </rPr>
      <t>16 pints</t>
    </r>
  </si>
  <si>
    <r>
      <rPr>
        <sz val="11"/>
        <rFont val="Times New Roman"/>
        <family val="1"/>
      </rPr>
      <t>1 bushel (bu)</t>
    </r>
  </si>
  <si>
    <t>32 quarts</t>
  </si>
  <si>
    <t>Table 2—Customary weights and measures of the United States</t>
  </si>
  <si>
    <t xml:space="preserve">Avoirdupois weight
</t>
  </si>
  <si>
    <t>27-11/32 grains</t>
  </si>
  <si>
    <t xml:space="preserve">1 ounce (oz) 437½ grains 1 pound (lb)
</t>
  </si>
  <si>
    <t>16 ounces</t>
  </si>
  <si>
    <t>7000 grains</t>
  </si>
  <si>
    <t>100 pounds</t>
  </si>
  <si>
    <t>1 hundredweight (cwt)</t>
  </si>
  <si>
    <t>Values in gross or long measure</t>
  </si>
  <si>
    <t xml:space="preserve">112 pounds
</t>
  </si>
  <si>
    <t xml:space="preserve">1 gross or long hundredweight 1 gross or long ton
</t>
  </si>
  <si>
    <t>20 gross or long hundredweights</t>
  </si>
  <si>
    <t>2,240 pounds</t>
  </si>
  <si>
    <t>Units of length—International measure</t>
  </si>
  <si>
    <t>Unit</t>
  </si>
  <si>
    <t>Inches</t>
  </si>
  <si>
    <t>Yards</t>
  </si>
  <si>
    <t>Centimeters</t>
  </si>
  <si>
    <t>Meters</t>
  </si>
  <si>
    <t>1 inch</t>
  </si>
  <si>
    <t>0.025 4</t>
  </si>
  <si>
    <t>1 foot</t>
  </si>
  <si>
    <t>0.304 8</t>
  </si>
  <si>
    <t>1 yard</t>
  </si>
  <si>
    <t>0.914 4</t>
  </si>
  <si>
    <t>1 mile</t>
  </si>
  <si>
    <t>160 934.4</t>
  </si>
  <si>
    <t>1 609.344</t>
  </si>
  <si>
    <t>1 centimeter</t>
  </si>
  <si>
    <t>1 meter</t>
  </si>
  <si>
    <t xml:space="preserve">Unit
</t>
  </si>
  <si>
    <t xml:space="preserve">Square feet
</t>
  </si>
  <si>
    <t xml:space="preserve">Square yards
</t>
  </si>
  <si>
    <t>1 square inch</t>
  </si>
  <si>
    <t>Square centimeters</t>
  </si>
  <si>
    <t>Square meters</t>
  </si>
  <si>
    <t>Units of area—Survey measure</t>
  </si>
  <si>
    <t>Square Feet</t>
  </si>
  <si>
    <t>Square Rods</t>
  </si>
  <si>
    <t>Square Chains</t>
  </si>
  <si>
    <t>Acres</t>
  </si>
  <si>
    <t>1 square road</t>
  </si>
  <si>
    <t>Volume</t>
  </si>
  <si>
    <t>Cubic inches</t>
  </si>
  <si>
    <t>Cubic feet</t>
  </si>
  <si>
    <t>Cubic yards</t>
  </si>
  <si>
    <t xml:space="preserve">Unit </t>
  </si>
  <si>
    <t>Milliliters</t>
  </si>
  <si>
    <t>Liters</t>
  </si>
  <si>
    <t>Cubic meters</t>
  </si>
  <si>
    <t>Capacity—Dry measure</t>
  </si>
  <si>
    <t>Dry pints</t>
  </si>
  <si>
    <t>Dry quarts</t>
  </si>
  <si>
    <t>Pecks</t>
  </si>
  <si>
    <t>Fluid Ounces</t>
  </si>
  <si>
    <t>Liquid Pints</t>
  </si>
  <si>
    <t>Liquid Quarts</t>
  </si>
  <si>
    <t>Liquid Gallons</t>
  </si>
  <si>
    <t>Capacities or volumes</t>
  </si>
  <si>
    <t xml:space="preserve">1 barrel (bbl), liquid                                                   </t>
  </si>
  <si>
    <t>31 to 42 gallons</t>
  </si>
  <si>
    <t xml:space="preserve">1 barrel (bbl), standard for fruits, vegetables,and other dry commodities, except cranberries  </t>
  </si>
  <si>
    <t>7,056 cubic inches</t>
  </si>
  <si>
    <t>105 dry quarts</t>
  </si>
  <si>
    <t>3.281 bushels, struck measure</t>
  </si>
  <si>
    <t xml:space="preserve">1 barrel (bbl), standard, cranberry                              </t>
  </si>
  <si>
    <t>5,826 cubic inches</t>
  </si>
  <si>
    <t>86 45/64 dry quarts</t>
  </si>
  <si>
    <t>2.709 bushels, struck measure</t>
  </si>
  <si>
    <t xml:space="preserve">1 cord (cd) (firewood)                                                </t>
  </si>
  <si>
    <t>128 cubic feet</t>
  </si>
  <si>
    <t>Table 1—Metric weights and measures</t>
  </si>
  <si>
    <t>3 feet</t>
  </si>
  <si>
    <t>16½ feet</t>
  </si>
  <si>
    <t>40 rods</t>
  </si>
  <si>
    <t>660 feet</t>
  </si>
  <si>
    <t>201.168 meters</t>
  </si>
  <si>
    <t>8 furlongs</t>
  </si>
  <si>
    <t>5,280 feet</t>
  </si>
  <si>
    <t>1 852 meters</t>
  </si>
  <si>
    <t>1 international nautical mile</t>
  </si>
  <si>
    <r>
      <rPr>
        <sz val="11"/>
        <rFont val="Times New Roman"/>
        <family val="1"/>
      </rPr>
      <t>=
=</t>
    </r>
  </si>
  <si>
    <t>272¼ square feet</t>
  </si>
  <si>
    <r>
      <rPr>
        <sz val="11"/>
        <rFont val="Times New Roman"/>
        <family val="1"/>
      </rPr>
      <t xml:space="preserve">1 acre
</t>
    </r>
  </si>
  <si>
    <t>43,560 square feet</t>
  </si>
  <si>
    <t>1 mile square</t>
  </si>
  <si>
    <t>6 miles square</t>
  </si>
  <si>
    <t>36 square miles</t>
  </si>
  <si>
    <t>0.66 foot (ft)</t>
  </si>
  <si>
    <t>100 links</t>
  </si>
  <si>
    <t>20.116 8 meters</t>
  </si>
  <si>
    <t>66 feet</t>
  </si>
  <si>
    <t>8 000 links</t>
  </si>
  <si>
    <t>1 rod</t>
  </si>
  <si>
    <t>80 chains</t>
  </si>
  <si>
    <t>4 gills (gi)</t>
  </si>
  <si>
    <t>28.875 cubic inches</t>
  </si>
  <si>
    <t>2 pints</t>
  </si>
  <si>
    <t>57.75 cubic inches</t>
  </si>
  <si>
    <t>4 quarts</t>
  </si>
  <si>
    <t>231 cubic inches</t>
  </si>
  <si>
    <t>2 pints (pt)</t>
  </si>
  <si>
    <t>67.2006 cubic inches</t>
  </si>
  <si>
    <t>8 quarts</t>
  </si>
  <si>
    <t>537.605 cubic inches</t>
  </si>
  <si>
    <t>4 pecks</t>
  </si>
  <si>
    <t>2,150.42 cubic inches</t>
  </si>
  <si>
    <t>1 dram (dr)</t>
  </si>
  <si>
    <t>16 drams
16 ounces
100 pounds</t>
  </si>
  <si>
    <t>20 hundredweights</t>
  </si>
  <si>
    <t>1 ton</t>
  </si>
  <si>
    <t>Table 3—Conversion of weights and measures</t>
  </si>
  <si>
    <r>
      <rPr>
        <b/>
        <i/>
        <sz val="10"/>
        <rFont val="Times New Roman"/>
        <family val="1"/>
      </rPr>
      <t xml:space="preserve">Square inches
</t>
    </r>
    <r>
      <rPr>
        <b/>
        <u/>
        <sz val="10"/>
        <rFont val="Times New Roman"/>
        <family val="1"/>
      </rPr>
      <t>1</t>
    </r>
  </si>
  <si>
    <t>1 square foot</t>
  </si>
  <si>
    <t>1 square yard</t>
  </si>
  <si>
    <t>1 square centimeter</t>
  </si>
  <si>
    <t>1 square meter</t>
  </si>
  <si>
    <t>1 square rod</t>
  </si>
  <si>
    <t>1 square chain</t>
  </si>
  <si>
    <t>1 acre</t>
  </si>
  <si>
    <t>1 square mile</t>
  </si>
  <si>
    <t>1 hectare</t>
  </si>
  <si>
    <t>1 cubic inch</t>
  </si>
  <si>
    <t>1 cubic foot</t>
  </si>
  <si>
    <t>1 cubic yard</t>
  </si>
  <si>
    <t>1 cubic centimeter</t>
  </si>
  <si>
    <t>1 cubic decimeter</t>
  </si>
  <si>
    <t>1 cubic meter</t>
  </si>
  <si>
    <t>35.314 67</t>
  </si>
  <si>
    <t>1 dry pint</t>
  </si>
  <si>
    <t>1 dry quart</t>
  </si>
  <si>
    <t>1 peck</t>
  </si>
  <si>
    <t>1 bushel</t>
  </si>
  <si>
    <t>1 liter</t>
  </si>
  <si>
    <t>1 fluid ounce</t>
  </si>
  <si>
    <t>1 liquid pint</t>
  </si>
  <si>
    <t>1 liquid quart</t>
  </si>
  <si>
    <t>1 gallon</t>
  </si>
  <si>
    <t>1 milliliter</t>
  </si>
  <si>
    <t>A. COMMODITY</t>
  </si>
  <si>
    <t>B. ACRE(S)</t>
  </si>
  <si>
    <r>
      <t xml:space="preserve">C. YIELD PER ACRE </t>
    </r>
    <r>
      <rPr>
        <b/>
        <sz val="12"/>
        <color rgb="FFFF0000"/>
        <rFont val="Calibri"/>
        <family val="2"/>
        <scheme val="minor"/>
      </rPr>
      <t>(Bushels)</t>
    </r>
  </si>
  <si>
    <r>
      <t xml:space="preserve">D. ESTABLISHED PRODUCTION 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</si>
  <si>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 xml:space="preserve">E. APPLICABLE COMMODITY STORAGE YEAR(S) </t>
  </si>
  <si>
    <r>
      <t xml:space="preserve">F. TOTAL ESTABLISHED PRODUCTION  </t>
    </r>
    <r>
      <rPr>
        <b/>
        <sz val="12"/>
        <color rgb="FFFF0000"/>
        <rFont val="Calibri"/>
        <family val="2"/>
        <scheme val="minor"/>
      </rPr>
      <t xml:space="preserve">(Column D </t>
    </r>
    <r>
      <rPr>
        <b/>
        <i/>
        <sz val="12"/>
        <color rgb="FFFF0000"/>
        <rFont val="Calibri"/>
        <family val="2"/>
        <scheme val="minor"/>
      </rPr>
      <t>times</t>
    </r>
    <r>
      <rPr>
        <b/>
        <sz val="12"/>
        <color rgb="FFFF0000"/>
        <rFont val="Calibri"/>
        <family val="2"/>
        <scheme val="minor"/>
      </rPr>
      <t>E)</t>
    </r>
  </si>
  <si>
    <t xml:space="preserve">G. EXISITING STORAGE CAPACITY, if available </t>
  </si>
  <si>
    <r>
      <t xml:space="preserve">H. ADDITIONAL STORAGE CAPACITY NEEDED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</si>
  <si>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r>
      <t xml:space="preserve">H. ADDITIONAL STORAGE CAPACITY NEEDED   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</si>
  <si>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t>2. Enter the number of units(s) in "Column B" for each commodity and the gallons produced per unit for the commodity in "Column C".</t>
  </si>
  <si>
    <t xml:space="preserve">COMMODITY STRUCTURE/FACILTITY SPACE NEED CACULATOR-HAY STORAGE  </t>
  </si>
  <si>
    <t xml:space="preserve">B. PROPOSED STORAGE  CAPACITY NEEDED  </t>
  </si>
  <si>
    <t>C. UNIT OF MEASUREMENT</t>
  </si>
  <si>
    <t xml:space="preserve">3. In "Column D", please enter the amount of existing  storage capacity as provided by the producer.  </t>
  </si>
  <si>
    <t xml:space="preserve">D. EXISITING STORAGE CAPACITY, if available </t>
  </si>
  <si>
    <t>3. Using the drop down box in "Column F", please enter the applicable year(s) to store the commodity.</t>
  </si>
  <si>
    <t xml:space="preserve">F. APPLICABLE COMMODITY STORAGE YEAR(S) </t>
  </si>
  <si>
    <r>
      <t xml:space="preserve">B. # OF UNITS </t>
    </r>
    <r>
      <rPr>
        <b/>
        <sz val="12"/>
        <color rgb="FFFF0000"/>
        <rFont val="Calibri"/>
        <family val="2"/>
        <scheme val="minor"/>
      </rPr>
      <t xml:space="preserve">(Trees or Bee Colonies) </t>
    </r>
  </si>
  <si>
    <t>C. GALLONS PRODUCED</t>
  </si>
  <si>
    <r>
      <t xml:space="preserve">D. ESTABLISHED PRODUCTION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</si>
  <si>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 xml:space="preserve">G. EXISITING CAPACITY, if available </t>
  </si>
  <si>
    <r>
      <t xml:space="preserve">H. ADDITIONAL CAPACITY NEEDED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</si>
  <si>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r>
      <t>C. YIELD PER ACRE</t>
    </r>
    <r>
      <rPr>
        <b/>
        <sz val="12"/>
        <color rgb="FFFF0000"/>
        <rFont val="Calibri"/>
        <family val="2"/>
        <scheme val="minor"/>
      </rPr>
      <t xml:space="preserve"> (Bushels)</t>
    </r>
  </si>
  <si>
    <r>
      <t xml:space="preserve">C. YIELD PER ACRE </t>
    </r>
    <r>
      <rPr>
        <b/>
        <sz val="12"/>
        <color rgb="FFFF0000"/>
        <rFont val="Calibri"/>
        <family val="2"/>
        <scheme val="minor"/>
      </rPr>
      <t>(Tons)</t>
    </r>
  </si>
  <si>
    <r>
      <t>C. YIELD PER ACRE</t>
    </r>
    <r>
      <rPr>
        <b/>
        <sz val="12"/>
        <color rgb="FFFF0000"/>
        <rFont val="Calibri"/>
        <family val="2"/>
        <scheme val="minor"/>
      </rPr>
      <t xml:space="preserve"> (Pounds)</t>
    </r>
  </si>
  <si>
    <r>
      <t xml:space="preserve"> D. ESTABLISHED PRODUCTION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</si>
  <si>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>COMMODITY STRUCTURE/FACILTITY SPACE NEED CACULATOR-COLD STORAGE</t>
  </si>
  <si>
    <t>COMMODITY STRUCTURE/FACILTITY SPACE NEED CACULATOR-HONEY AND MAPLE SAP</t>
  </si>
  <si>
    <t>COMMODITY MEASUREMENTS AND WEIGHTS</t>
  </si>
  <si>
    <t xml:space="preserve">Unit of Measurement/Packaging </t>
  </si>
  <si>
    <t xml:space="preserve">United States </t>
  </si>
  <si>
    <t xml:space="preserve">Pounds </t>
  </si>
  <si>
    <t xml:space="preserve">Kilograms </t>
  </si>
  <si>
    <t xml:space="preserve">Metric </t>
  </si>
  <si>
    <t>Alfalfa seed</t>
  </si>
  <si>
    <t>Western</t>
  </si>
  <si>
    <t>Beans:</t>
  </si>
  <si>
    <t>Lima, dry</t>
  </si>
  <si>
    <t>Other, dry</t>
  </si>
  <si>
    <t>Lima, unshelled</t>
  </si>
  <si>
    <t>Snap</t>
  </si>
  <si>
    <t>Beets:</t>
  </si>
  <si>
    <t>Topped</t>
  </si>
  <si>
    <t>Bunched</t>
  </si>
  <si>
    <t>Berries frozen pack:</t>
  </si>
  <si>
    <t>Without sugar</t>
  </si>
  <si>
    <t>3 + 1 pack</t>
  </si>
  <si>
    <t>2 + 1 pack</t>
  </si>
  <si>
    <t>Blackberries</t>
  </si>
  <si>
    <t>Bluegrass seed</t>
  </si>
  <si>
    <t>Broomcorn (6 bales per ton)</t>
  </si>
  <si>
    <t>Broomcorn seed</t>
  </si>
  <si>
    <t>Brussels sprouts</t>
  </si>
  <si>
    <t>Chinese cabbage</t>
  </si>
  <si>
    <t>Carrots, without tops</t>
  </si>
  <si>
    <t>Castor beans</t>
  </si>
  <si>
    <t>Chives</t>
  </si>
  <si>
    <t>Clover seed</t>
  </si>
  <si>
    <t>Coffee</t>
  </si>
  <si>
    <t>Corn:Ear, husked</t>
  </si>
  <si>
    <t>Cotton</t>
  </si>
  <si>
    <t>Cottonseed</t>
  </si>
  <si>
    <t>Cottonseed oil</t>
  </si>
  <si>
    <t>Cowpeas</t>
  </si>
  <si>
    <t>Cream, 40-percent butterfat</t>
  </si>
  <si>
    <t>Dewberries</t>
  </si>
  <si>
    <t>Eggs, average size</t>
  </si>
  <si>
    <t>Escarole</t>
  </si>
  <si>
    <t>Figs, fresh</t>
  </si>
  <si>
    <t>Flour, various</t>
  </si>
  <si>
    <t>Florida</t>
  </si>
  <si>
    <t>Texas</t>
  </si>
  <si>
    <t>California and Arizona</t>
  </si>
  <si>
    <t>Eastern</t>
  </si>
  <si>
    <t>Hempseed</t>
  </si>
  <si>
    <t>Hickory nuts</t>
  </si>
  <si>
    <t>Honey</t>
  </si>
  <si>
    <t>Honeydew melons</t>
  </si>
  <si>
    <t>Horseradish roots</t>
  </si>
  <si>
    <t>Hungarian millet seed</t>
  </si>
  <si>
    <t>Kale</t>
  </si>
  <si>
    <t>Lentils</t>
  </si>
  <si>
    <t>Lettuce, hothouse</t>
  </si>
  <si>
    <t>Linseed oil</t>
  </si>
  <si>
    <t>Maple syrup</t>
  </si>
  <si>
    <t>Meadow fescue seed</t>
  </si>
  <si>
    <t>Millet</t>
  </si>
  <si>
    <t>Molasses, edible</t>
  </si>
  <si>
    <t>Molasses, inedible</t>
  </si>
  <si>
    <t>Mustard seed</t>
  </si>
  <si>
    <t>Olive oil</t>
  </si>
  <si>
    <t>Onions, dry</t>
  </si>
  <si>
    <t>Onions, green bunched</t>
  </si>
  <si>
    <t>Onion sets</t>
  </si>
  <si>
    <t>Orchardgrass seed</t>
  </si>
  <si>
    <t>Palm oil</t>
  </si>
  <si>
    <t>Papayas</t>
  </si>
  <si>
    <t>Parsley</t>
  </si>
  <si>
    <t>Parsnips</t>
  </si>
  <si>
    <t>Peanut oil</t>
  </si>
  <si>
    <t>Peanuts, unshelled:</t>
  </si>
  <si>
    <t>Virginia type</t>
  </si>
  <si>
    <t>Runners, southeastern</t>
  </si>
  <si>
    <t>Spanish—</t>
  </si>
  <si>
    <t>Southeastern</t>
  </si>
  <si>
    <t>Southwestern</t>
  </si>
  <si>
    <t>Peas, green:</t>
  </si>
  <si>
    <t>Unshelled</t>
  </si>
  <si>
    <t>Dry</t>
  </si>
  <si>
    <t>Peppers, green</t>
  </si>
  <si>
    <t>Perilla seed</t>
  </si>
  <si>
    <t>Persimmons</t>
  </si>
  <si>
    <t>Pineapples</t>
  </si>
  <si>
    <t>Plantains</t>
  </si>
  <si>
    <t>Poppy seed</t>
  </si>
  <si>
    <t>Prickly pears</t>
  </si>
  <si>
    <t>Quinces</t>
  </si>
  <si>
    <t>Radishes, topped</t>
  </si>
  <si>
    <t>Raspberries</t>
  </si>
  <si>
    <t>Redtop seed</t>
  </si>
  <si>
    <t>Rosin</t>
  </si>
  <si>
    <t>Rutabagas</t>
  </si>
  <si>
    <t>Savory</t>
  </si>
  <si>
    <t>Sesame seed</t>
  </si>
  <si>
    <t>Sorghum grain</t>
  </si>
  <si>
    <t>Soybean oil</t>
  </si>
  <si>
    <t>Spelt</t>
  </si>
  <si>
    <t>Spinach</t>
  </si>
  <si>
    <t>Sweetpotatoes</t>
  </si>
  <si>
    <t>Flue-cured</t>
  </si>
  <si>
    <t>Burley</t>
  </si>
  <si>
    <t>Dark air-cured</t>
  </si>
  <si>
    <t>Cigar-leaf</t>
  </si>
  <si>
    <t>Tomatoes, hothouse</t>
  </si>
  <si>
    <t>Turpentine</t>
  </si>
  <si>
    <t>Velvetbeans (hulled)</t>
  </si>
  <si>
    <t>Vetch</t>
  </si>
  <si>
    <t>Watercress</t>
  </si>
  <si>
    <r>
      <rPr>
        <sz val="10"/>
        <rFont val="Times New Roman"/>
        <family val="1"/>
      </rPr>
      <t>Leeks Lemons:
Florida</t>
    </r>
  </si>
  <si>
    <r>
      <t xml:space="preserve">
</t>
    </r>
    <r>
      <rPr>
        <sz val="11"/>
        <rFont val="Times New Roman"/>
        <family val="1"/>
      </rPr>
      <t>Sunflower seed</t>
    </r>
  </si>
  <si>
    <r>
      <t xml:space="preserve">Virginia fire-cured </t>
    </r>
    <r>
      <rPr>
        <sz val="11"/>
        <rFont val="Times New Roman"/>
        <family val="1"/>
      </rPr>
      <t xml:space="preserve">Kentucky </t>
    </r>
  </si>
  <si>
    <t xml:space="preserve">Square miles
</t>
  </si>
  <si>
    <t xml:space="preserve">Square meters
</t>
  </si>
  <si>
    <t xml:space="preserve">Hectares
</t>
  </si>
  <si>
    <t>WEIGHTS, MEASURES, &amp; CONVERSIONS FACTORS</t>
  </si>
  <si>
    <r>
      <rPr>
        <b/>
        <sz val="11"/>
        <rFont val="Times New Roman"/>
        <family val="1"/>
      </rPr>
      <t>Capacity—Liquid measure</t>
    </r>
  </si>
  <si>
    <r>
      <rPr>
        <b/>
        <sz val="11"/>
        <rFont val="Times New Roman"/>
        <family val="1"/>
      </rPr>
      <t>Area—International measure</t>
    </r>
  </si>
  <si>
    <r>
      <rPr>
        <b/>
        <sz val="11"/>
        <rFont val="Times New Roman"/>
        <family val="1"/>
      </rPr>
      <t>Length—Survey measure</t>
    </r>
  </si>
  <si>
    <t>38-pound bushel of oats</t>
  </si>
  <si>
    <t>32-pound bushel of oats</t>
  </si>
  <si>
    <t>48-pound bushel of barley, buckwheat, and apples</t>
  </si>
  <si>
    <t>56-pound bushel of shelled corn, rye, sorghum grain, and flaxseed</t>
  </si>
  <si>
    <t>60-pound bushel of wheat, white potatoes, and soybeans</t>
  </si>
  <si>
    <t>DOMESTIC/METRIC  WEIGHTS AND EQUIVALENTS</t>
  </si>
  <si>
    <t>Common Name</t>
  </si>
  <si>
    <t>Material</t>
  </si>
  <si>
    <t>Common size(s)</t>
  </si>
  <si>
    <t>Baskets</t>
  </si>
  <si>
    <t>wood</t>
  </si>
  <si>
    <t>1/4, 1/2 and peck; 1/2 and 1 bushel</t>
  </si>
  <si>
    <t>Boxes, Cartons and Hampers</t>
  </si>
  <si>
    <t>corrugated paper, often waved, or wood</t>
  </si>
  <si>
    <t>from 1/2 peck to 1 bushel</t>
  </si>
  <si>
    <t>Bags</t>
  </si>
  <si>
    <t>paper and polyethylene, often with handles</t>
  </si>
  <si>
    <t>1/4 peck to 1/2 bushel</t>
  </si>
  <si>
    <t>Kraft paper bags</t>
  </si>
  <si>
    <t>Grocery bag - 2/3 bushel</t>
  </si>
  <si>
    <t>No. 20 bag - 8 quarts</t>
  </si>
  <si>
    <t>No. 10 bag - 7 quarts</t>
  </si>
  <si>
    <t>No. 8 bag - 4 quarts</t>
  </si>
  <si>
    <t>No. 2 bag - 1 quart</t>
  </si>
  <si>
    <t>Trays</t>
  </si>
  <si>
    <t>corrugated paper</t>
  </si>
  <si>
    <t>6 to 8 quarts (10 to 15 pounds)</t>
  </si>
  <si>
    <t>Fruit and Vegetable Baskets</t>
  </si>
  <si>
    <t>corrugated paper with handles</t>
  </si>
  <si>
    <t>2 to 8 quarts</t>
  </si>
  <si>
    <t>Fruit Tills or Cups</t>
  </si>
  <si>
    <t>pulp, cardboard, plastic, corrugated paper or wood</t>
  </si>
  <si>
    <t>1/2 pint to 4 quar</t>
  </si>
  <si>
    <t>Retail Volume</t>
  </si>
  <si>
    <t>Net Weight (lbs)</t>
  </si>
  <si>
    <t>Processed yield</t>
  </si>
  <si>
    <t>bushel (bu)</t>
  </si>
  <si>
    <t>42 to 48</t>
  </si>
  <si>
    <t>1 bushel = 15 to 18 qt. canned applesauce</t>
  </si>
  <si>
    <t>1/2 bushel bag</t>
  </si>
  <si>
    <t>1 bushel = 30 to 36 qt. frozen applesauce</t>
  </si>
  <si>
    <t>1 bushel = 10 to 12 qt. juice</t>
  </si>
  <si>
    <t>peck</t>
  </si>
  <si>
    <t>10 to 14</t>
  </si>
  <si>
    <t>1 peck (32 med. apples) = 4 qt. canned</t>
  </si>
  <si>
    <t>1 1/4 to 1 1/2 lb. fresh = 1 pt. frozen</t>
  </si>
  <si>
    <t>2 to 3 lb. fresh = 1 qt. canned</t>
  </si>
  <si>
    <t>1 cup pared, sliced = 1/4 lb.</t>
  </si>
  <si>
    <t>6-qt. tray</t>
  </si>
  <si>
    <t>10 to 12</t>
  </si>
  <si>
    <t>1 1/2 to 3 lb. = 1 qt. canned</t>
  </si>
  <si>
    <t>gallon</t>
  </si>
  <si>
    <t>5 to 6</t>
  </si>
  <si>
    <t>quart</t>
  </si>
  <si>
    <t>1 1/4 to 1 1/2</t>
  </si>
  <si>
    <t>9 to 12</t>
  </si>
  <si>
    <t>2 1/4 to 3 lb. = 1 qt. canned</t>
  </si>
  <si>
    <t>1 pt. fresh = 1 pt. frozen</t>
  </si>
  <si>
    <t>1 cup = 1/3 lb.</t>
  </si>
  <si>
    <t>6 to 8</t>
  </si>
  <si>
    <t>1 1/2 to 2</t>
  </si>
  <si>
    <t>pint</t>
  </si>
  <si>
    <t>3/4 to 1</t>
  </si>
  <si>
    <t>lug</t>
  </si>
  <si>
    <t>15 to 16</t>
  </si>
  <si>
    <t>2 to 2 1/2 lb. = 1 qt. canned, unpitted</t>
  </si>
  <si>
    <t>1 pt. = 1 pt. frozen, unpitted</t>
  </si>
  <si>
    <t>1 1/2 to 1 3/4</t>
  </si>
  <si>
    <t>Grapes </t>
  </si>
  <si>
    <t>(with stems)</t>
  </si>
  <si>
    <t>bushel</t>
  </si>
  <si>
    <t>44 to 50</t>
  </si>
  <si>
    <t>1 bu = 16 qt. of juice</t>
  </si>
  <si>
    <t>1 cup (whole, stemmed) = 1/3 lb.</t>
  </si>
  <si>
    <t>24 to 28</t>
  </si>
  <si>
    <t>2-qt. basket</t>
  </si>
  <si>
    <t>2 1/2 to 3</t>
  </si>
  <si>
    <t>48 to 52</t>
  </si>
  <si>
    <t>1 bu = 18 to 24 qt. canned</t>
  </si>
  <si>
    <t>2 to 2 1/2 lb. = 1 qt. canned</t>
  </si>
  <si>
    <t>1 to 1 1/2 lb. = 1 pt. frozen</t>
  </si>
  <si>
    <t>1 cup = 2/5 lb.</t>
  </si>
  <si>
    <t>19 to 22</t>
  </si>
  <si>
    <t>12 to 14</t>
  </si>
  <si>
    <t>Pears</t>
  </si>
  <si>
    <t>48 to 50</t>
  </si>
  <si>
    <t>1 bu = 20 to 25 qt. canned</t>
  </si>
  <si>
    <t>2 to 2 1/3 lb. = 1 qt. canned</t>
  </si>
  <si>
    <t>1 cup pared, sliced = 2/5 lb.</t>
  </si>
  <si>
    <t>21 to 24</t>
  </si>
  <si>
    <t>50 to 56</t>
  </si>
  <si>
    <t>1 bu = 24 to 30 qt. canned</t>
  </si>
  <si>
    <t>1 cup halves = 1/3 lb.</t>
  </si>
  <si>
    <t>13 to 15</t>
  </si>
  <si>
    <t>6 - qt. tray</t>
  </si>
  <si>
    <t>8 to 10</t>
  </si>
  <si>
    <t>3 - qt. tray</t>
  </si>
  <si>
    <t>1 lb. = 1 pt. frozen</t>
  </si>
  <si>
    <t>4-qt. basket</t>
  </si>
  <si>
    <t>6-qt. basket</t>
  </si>
  <si>
    <t>8-qt. basket</t>
  </si>
  <si>
    <t>12 to 15</t>
  </si>
  <si>
    <t>8-qt. flat</t>
  </si>
  <si>
    <t>24-qt. crate</t>
  </si>
  <si>
    <t>Fruits</t>
  </si>
  <si>
    <t>3/4</t>
  </si>
  <si>
    <t xml:space="preserve">TABLE 2. Fruit Weights and Processed Yields </t>
  </si>
  <si>
    <t xml:space="preserve">TABLE 3. Vegetable Weights and Processed Yields </t>
  </si>
  <si>
    <t>Net Weight* (lbs)</t>
  </si>
  <si>
    <t>Processed Yield</t>
  </si>
  <si>
    <t>Comments</t>
  </si>
  <si>
    <t>3 to 4 lb. = 1 qt. canned</t>
  </si>
  <si>
    <t>often sold in bunches weighing 1 1/2 to 2 lb. each</t>
  </si>
  <si>
    <t>pyramid crate</t>
  </si>
  <si>
    <t>Beans, Lima</t>
  </si>
  <si>
    <t>1 bu = 12 to 16 pt. frozen</t>
  </si>
  <si>
    <t>3 to 5 lb. = 1 qt. canned</t>
  </si>
  <si>
    <t>8 to 9</t>
  </si>
  <si>
    <t>Beans, Snap</t>
  </si>
  <si>
    <t>28 to 30</t>
  </si>
  <si>
    <t>1 bu = 30 to 45 pt. frozen</t>
  </si>
  <si>
    <t>1 1/2 to 2 1/2 lb. = 1 qt. canned</t>
  </si>
  <si>
    <t>1 bu = about 15-16 qt. canned</t>
  </si>
  <si>
    <t>bushel, topped</t>
  </si>
  <si>
    <t>1 bu = 35 to 42 pt. frozen</t>
  </si>
  <si>
    <t>2 to 3 1/2 lb. = 1 qt. canned</t>
  </si>
  <si>
    <t>often sold in 2 lb. bunches with leaves</t>
  </si>
  <si>
    <t>23 to 25</t>
  </si>
  <si>
    <t>1 bu = 10 to 12 qt. canned </t>
  </si>
  <si>
    <t>usually sold by the head or bunch weighing 1 to 1 1/2 lb.</t>
  </si>
  <si>
    <t>Brussels Sprouts</t>
  </si>
  <si>
    <t>carton, loose pack</t>
  </si>
  <si>
    <t>1 qt. = 1 1/2 pt. frozen</t>
  </si>
  <si>
    <t>flat crate</t>
  </si>
  <si>
    <t>53 to 60</t>
  </si>
  <si>
    <t>3 lb. = 1 qt. canned sauerkraut</t>
  </si>
  <si>
    <t>1 lb. = 2 cups cooked</t>
  </si>
  <si>
    <t>1 lb. = 4 cups shredded</t>
  </si>
  <si>
    <t>often sold by the head, varying in size with variety and tightness of head, usually 2 to 6 lb.</t>
  </si>
  <si>
    <t>carton</t>
  </si>
  <si>
    <t>1 bu = 32 to 40 pt. frozen</t>
  </si>
  <si>
    <t>2 to 3 lb. = 1 qt. canned</t>
  </si>
  <si>
    <t>often sold in 1 lb. bunch with tops</t>
  </si>
  <si>
    <t>carton packed 2 dozen bunches of 1 lb. each</t>
  </si>
  <si>
    <t>23 to 27</t>
  </si>
  <si>
    <t>carton of 12 to 16 trimmed</t>
  </si>
  <si>
    <t>18 to 24</t>
  </si>
  <si>
    <t>2 med. heads = 3 pt. frozen, or 1 1/2 qt. canned</t>
  </si>
  <si>
    <t>usually sold as 1 to 1 1/2 lb. heads</t>
  </si>
  <si>
    <t>Collards</t>
  </si>
  <si>
    <t>Sold by doz. bunches, 3 plants per bunch from N. Ga., 5-7 plants S. Ga. from direct seeded crop</t>
  </si>
  <si>
    <t>3/4 - 1 lb. = 1 pt.</t>
  </si>
  <si>
    <t>markets desire bunches to weigh 4 lb.</t>
  </si>
  <si>
    <t>Corn, Sweet</t>
  </si>
  <si>
    <t>60 ears = 14 to 17 pt. frozen</t>
  </si>
  <si>
    <t>1 doz. ears = 1 to 1 1/2 qt. canned</t>
  </si>
  <si>
    <t>usually sold by doz. which weigh 6 to 8 lb. in husk</t>
  </si>
  <si>
    <t>wirebound crates</t>
  </si>
  <si>
    <t>42 to 50</t>
  </si>
  <si>
    <t>1 bu = 24 qt. of dill pickles</t>
  </si>
  <si>
    <t>sometimes sold by count</t>
  </si>
  <si>
    <t>12 to 13</t>
  </si>
  <si>
    <t>Eggplants</t>
  </si>
  <si>
    <t>33 to 35</t>
  </si>
  <si>
    <t>18 to 20</t>
  </si>
  <si>
    <t>mustard, spinach, and turnip often sold in 1 to 1 1/2 lb. Bunches or bag</t>
  </si>
  <si>
    <t>1 bu = 6 to 9 qt. canned, 12 to 18 pt. frozen</t>
  </si>
  <si>
    <t>also sold in 1 to 1 1/2 lb. bunches</t>
  </si>
  <si>
    <t>Muskmelons</t>
  </si>
  <si>
    <t>usually sold by count; vary widely in size by variety, 3 to 6 lb. each</t>
  </si>
  <si>
    <t>tall bushel hamper</t>
  </si>
  <si>
    <t>26 to 30</t>
  </si>
  <si>
    <t>1 bu = 17 qt. canned</t>
  </si>
  <si>
    <t>34 to 40 pt. frozen</t>
  </si>
  <si>
    <t>12 qt. basket</t>
  </si>
  <si>
    <t>15 to 18</t>
  </si>
  <si>
    <t>dry, sack</t>
  </si>
  <si>
    <t>bunch, green - 48 bunches</t>
  </si>
  <si>
    <t>Peas, English</t>
  </si>
  <si>
    <t>green (unshelled)</t>
  </si>
  <si>
    <t>1 bu = 12 to 15 pt. frozen</t>
  </si>
  <si>
    <t>3 to 6 lb. = 1 qt. canned</t>
  </si>
  <si>
    <t>7 to 8</t>
  </si>
  <si>
    <t>Peas, Southern</t>
  </si>
  <si>
    <t>bushel hamper</t>
  </si>
  <si>
    <t>3 1/2 - 4 = 1 qt.</t>
  </si>
  <si>
    <t>Peas, Edible Pod</t>
  </si>
  <si>
    <t>1 to 1 1/2</t>
  </si>
  <si>
    <t>Peppers, Green Hot</t>
  </si>
  <si>
    <t>25 to 30 2/3</t>
  </si>
  <si>
    <t>2/3 lb. = pt. frozen</t>
  </si>
  <si>
    <t>Green (often sold by count) large peppers, 80-85 per bu; small peppers, 110 per bu</t>
  </si>
  <si>
    <t>cartons</t>
  </si>
  <si>
    <t>16 to 25</t>
  </si>
  <si>
    <t>Potatoes, Irish</t>
  </si>
  <si>
    <t>(mature)</t>
  </si>
  <si>
    <t>sack</t>
  </si>
  <si>
    <t>1 bu = 20 qt. canned</t>
  </si>
  <si>
    <t>Potatoes(new)</t>
  </si>
  <si>
    <t>No. 10 bag</t>
  </si>
  <si>
    <t>pie pumpkins each</t>
  </si>
  <si>
    <t>5 to 15</t>
  </si>
  <si>
    <t>sold by count</t>
  </si>
  <si>
    <t>Jack o'lantern each</t>
  </si>
  <si>
    <t>15 to 40</t>
  </si>
  <si>
    <t>carton of 30 6 oz. film bags</t>
  </si>
  <si>
    <t>also sold in bunches of 1/2 to 3/4 lb.</t>
  </si>
  <si>
    <t>bunch</t>
  </si>
  <si>
    <t>2 to 2 1/2</t>
  </si>
  <si>
    <t>1 lb. cooked = 3/4 cup</t>
  </si>
  <si>
    <t>bushel basket</t>
  </si>
  <si>
    <t>1 lb. = 2 2/3 cups diced</t>
  </si>
  <si>
    <t>usually sold by count</t>
  </si>
  <si>
    <t>Squash, Summer</t>
  </si>
  <si>
    <t>40 to 44</t>
  </si>
  <si>
    <t>2 to 4 lb. = 1 qt. canned</t>
  </si>
  <si>
    <t>zucchini, crookneck, Patty Pan, etc.</t>
  </si>
  <si>
    <t>8 qt. basket</t>
  </si>
  <si>
    <t>Squash, Winter</t>
  </si>
  <si>
    <t>small each</t>
  </si>
  <si>
    <t>1 to 4</t>
  </si>
  <si>
    <t>3 lb. = 2 pt. frozen</t>
  </si>
  <si>
    <t>2 1/2 to 3 lb. = 1 qt. canned</t>
  </si>
  <si>
    <t>usually sold by count and may be graded by size such as Acorn, Butternut, Buttercup</t>
  </si>
  <si>
    <t>intermediate each</t>
  </si>
  <si>
    <t>6 to 12</t>
  </si>
  <si>
    <t>such as Delicious, Golden Hubbard, Banana</t>
  </si>
  <si>
    <t>large each</t>
  </si>
  <si>
    <t>such as Blue Hubbard, Jumbo Banana</t>
  </si>
  <si>
    <t>Sweet Potatoes</t>
  </si>
  <si>
    <t>bushel (cured)</t>
  </si>
  <si>
    <t>2/3 lb. = 1 pt. frozen</t>
  </si>
  <si>
    <t>2 1/2 to 3 1/2 lb. = 1 qt. canned</t>
  </si>
  <si>
    <t>1 bu = 15 to 20 qt. canned</t>
  </si>
  <si>
    <t>paperboard box</t>
  </si>
  <si>
    <t>8 qt. or peck basket</t>
  </si>
  <si>
    <t>(without tops)</t>
  </si>
  <si>
    <t>mesh bag or bushel</t>
  </si>
  <si>
    <t>wash - tie 6-8 turnips per bunch - roots to be 2-3" in diameter</t>
  </si>
  <si>
    <t>turnips bunched with tops. Sold by dozen in paperboard box.</t>
  </si>
  <si>
    <t>18 dozen</t>
  </si>
  <si>
    <t>Watermelons</t>
  </si>
  <si>
    <t>4 melons</t>
  </si>
  <si>
    <t>TABLE 1. Common FAV Retail Containers used by Producers</t>
  </si>
  <si>
    <t>Product</t>
  </si>
  <si>
    <t>Fruit and Vegetables(Multiple)</t>
  </si>
  <si>
    <t>2. Enter the amount of proposed storage capacity needed in "Column B" for each commodity and provide the unit of measurement for the commodity in "Column C".</t>
  </si>
  <si>
    <r>
      <t xml:space="preserve">G. TOTAL DETERMINED CAPACITY NEEDED </t>
    </r>
    <r>
      <rPr>
        <b/>
        <sz val="12"/>
        <color rgb="FFFF0000"/>
        <rFont val="Calibri"/>
        <family val="2"/>
        <scheme val="minor"/>
      </rPr>
      <t xml:space="preserve">(Column E </t>
    </r>
    <r>
      <rPr>
        <b/>
        <i/>
        <sz val="12"/>
        <color rgb="FFFF0000"/>
        <rFont val="Calibri"/>
        <family val="2"/>
        <scheme val="minor"/>
      </rPr>
      <t>times F)</t>
    </r>
  </si>
  <si>
    <r>
      <t xml:space="preserve">E. TOTAL ADDITIONAL CAPACITY NEEDED </t>
    </r>
    <r>
      <rPr>
        <b/>
        <sz val="12"/>
        <color rgb="FFFF0000"/>
        <rFont val="Calibri"/>
        <family val="2"/>
        <scheme val="minor"/>
      </rPr>
      <t>(Column B minu</t>
    </r>
    <r>
      <rPr>
        <b/>
        <i/>
        <sz val="12"/>
        <color rgb="FFFF0000"/>
        <rFont val="Calibri"/>
        <family val="2"/>
        <scheme val="minor"/>
      </rPr>
      <t>s D</t>
    </r>
    <r>
      <rPr>
        <b/>
        <sz val="12"/>
        <color rgb="FFFF0000"/>
        <rFont val="Calibri"/>
        <family val="2"/>
        <scheme val="minor"/>
      </rPr>
      <t>)</t>
    </r>
  </si>
  <si>
    <t>Number of Barrels/Drums(Stacked)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</si>
</sst>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###0;###0"/>
    <numFmt numFmtId="165" formatCode="###0.0;###0.0"/>
    <numFmt numFmtId="166" formatCode="###0.00;###0.00"/>
    <numFmt numFmtId="167" formatCode="#,##0;#,##0"/>
    <numFmt numFmtId="168" formatCode="###0.0000000;###0.0000000"/>
    <numFmt numFmtId="169" formatCode="###0.000000000;###0.000000000"/>
    <numFmt numFmtId="170" formatCode="###0.00000;###0.00000"/>
    <numFmt numFmtId="171" formatCode="###0.000000;###0.000000"/>
    <numFmt numFmtId="172" formatCode="###0.0000000000;###0.0000000000"/>
    <numFmt numFmtId="173" formatCode="###0.00000000000;###0.00000000000"/>
    <numFmt numFmtId="174" formatCode="###0.0000;###0.0000"/>
    <numFmt numFmtId="175" formatCode="###0.00000000;###0.00000000"/>
    <numFmt numFmtId="176" formatCode="#,##0.0;#,##0.0"/>
    <numFmt numFmtId="177" formatCode="###0.0000000000000;###0.0000000000000"/>
    <numFmt numFmtId="178" formatCode="###0.000000000000;###0.000000000000"/>
    <numFmt numFmtId="179" formatCode="###0.000;###0.000"/>
    <numFmt numFmtId="180" formatCode="#,##0.00;#,##0.00"/>
    <numFmt numFmtId="181" formatCode="#,##0.000;#,##0.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1"/>
      <name val="Times New Roman"/>
      <family val="1"/>
    </font>
    <font>
      <b/>
      <i/>
      <u/>
      <sz val="11"/>
      <name val="Times New Roman"/>
      <family val="1"/>
    </font>
    <font>
      <sz val="7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sz val="14"/>
      <color theme="0"/>
      <name val="Times New Roman"/>
      <family val="1"/>
    </font>
    <font>
      <b/>
      <i/>
      <sz val="10"/>
      <color rgb="FF000000"/>
      <name val="Times New Roman"/>
      <family val="1"/>
    </font>
    <font>
      <sz val="8.8000000000000007"/>
      <color rgb="FF000000"/>
      <name val="Verdana"/>
      <family val="2"/>
    </font>
    <font>
      <b/>
      <sz val="8.8000000000000007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0" fontId="18" fillId="0" borderId="0"/>
  </cellStyleXfs>
  <cellXfs count="19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2" xfId="0" applyBorder="1"/>
    <xf numFmtId="43" fontId="0" fillId="0" borderId="1" xfId="0" applyNumberFormat="1" applyBorder="1"/>
    <xf numFmtId="43" fontId="0" fillId="0" borderId="3" xfId="0" applyNumberFormat="1" applyBorder="1"/>
    <xf numFmtId="0" fontId="0" fillId="0" borderId="8" xfId="0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3" fontId="4" fillId="0" borderId="9" xfId="0" applyNumberFormat="1" applyFont="1" applyBorder="1"/>
    <xf numFmtId="0" fontId="8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2" borderId="0" xfId="0" applyFont="1" applyFill="1"/>
    <xf numFmtId="0" fontId="3" fillId="3" borderId="0" xfId="0" applyFont="1" applyFill="1"/>
    <xf numFmtId="0" fontId="0" fillId="0" borderId="7" xfId="0" applyBorder="1" applyAlignment="1">
      <alignment horizontal="right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right" wrapText="1"/>
    </xf>
    <xf numFmtId="43" fontId="13" fillId="0" borderId="9" xfId="0" applyNumberFormat="1" applyFont="1" applyBorder="1"/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4" fontId="11" fillId="4" borderId="0" xfId="0" applyNumberFormat="1" applyFont="1" applyFill="1"/>
    <xf numFmtId="4" fontId="1" fillId="0" borderId="0" xfId="0" applyNumberFormat="1" applyFont="1"/>
    <xf numFmtId="0" fontId="0" fillId="0" borderId="0" xfId="0" applyAlignment="1">
      <alignment horizontal="right" wrapText="1"/>
    </xf>
    <xf numFmtId="0" fontId="1" fillId="4" borderId="0" xfId="0" applyFont="1" applyFill="1" applyAlignment="1">
      <alignment horizontal="right"/>
    </xf>
    <xf numFmtId="0" fontId="0" fillId="4" borderId="0" xfId="0" applyFill="1"/>
    <xf numFmtId="4" fontId="0" fillId="4" borderId="0" xfId="0" applyNumberFormat="1" applyFill="1"/>
    <xf numFmtId="0" fontId="1" fillId="4" borderId="0" xfId="0" applyFont="1" applyFill="1" applyAlignment="1">
      <alignment horizontal="center"/>
    </xf>
    <xf numFmtId="9" fontId="0" fillId="0" borderId="0" xfId="1" applyFont="1"/>
    <xf numFmtId="0" fontId="15" fillId="4" borderId="0" xfId="0" applyFont="1" applyFill="1" applyAlignment="1">
      <alignment horizontal="right"/>
    </xf>
    <xf numFmtId="0" fontId="11" fillId="4" borderId="0" xfId="0" applyFont="1" applyFill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right"/>
    </xf>
    <xf numFmtId="0" fontId="17" fillId="0" borderId="0" xfId="0" applyFont="1" applyAlignment="1">
      <alignment horizontal="right"/>
    </xf>
    <xf numFmtId="4" fontId="17" fillId="0" borderId="0" xfId="0" applyNumberFormat="1" applyFont="1"/>
    <xf numFmtId="0" fontId="0" fillId="0" borderId="0" xfId="0" applyAlignment="1">
      <alignment horizontal="right" vertical="center"/>
    </xf>
    <xf numFmtId="0" fontId="18" fillId="0" borderId="0" xfId="2" applyAlignment="1">
      <alignment horizontal="left" vertical="top"/>
    </xf>
    <xf numFmtId="0" fontId="18" fillId="0" borderId="0" xfId="2" applyAlignment="1">
      <alignment horizontal="center" vertical="top"/>
    </xf>
    <xf numFmtId="0" fontId="19" fillId="0" borderId="0" xfId="2" applyFont="1" applyAlignment="1">
      <alignment vertical="top" wrapText="1"/>
    </xf>
    <xf numFmtId="164" fontId="20" fillId="0" borderId="0" xfId="2" applyNumberFormat="1" applyFont="1" applyAlignment="1">
      <alignment horizontal="center" vertical="top" wrapText="1"/>
    </xf>
    <xf numFmtId="165" fontId="21" fillId="0" borderId="0" xfId="2" applyNumberFormat="1" applyFont="1" applyAlignment="1">
      <alignment horizontal="center" vertical="top" wrapText="1"/>
    </xf>
    <xf numFmtId="0" fontId="19" fillId="0" borderId="0" xfId="2" applyFont="1" applyAlignment="1">
      <alignment horizontal="center" vertical="top" wrapText="1"/>
    </xf>
    <xf numFmtId="164" fontId="21" fillId="0" borderId="0" xfId="2" applyNumberFormat="1" applyFont="1" applyAlignment="1">
      <alignment horizontal="center" vertical="top" wrapText="1"/>
    </xf>
    <xf numFmtId="165" fontId="20" fillId="0" borderId="0" xfId="2" applyNumberFormat="1" applyFont="1" applyAlignment="1">
      <alignment horizontal="center" vertical="top" wrapText="1"/>
    </xf>
    <xf numFmtId="0" fontId="22" fillId="0" borderId="0" xfId="2" applyFont="1" applyAlignment="1">
      <alignment vertical="top" wrapText="1"/>
    </xf>
    <xf numFmtId="0" fontId="18" fillId="0" borderId="0" xfId="2" applyAlignment="1">
      <alignment vertical="top" wrapText="1"/>
    </xf>
    <xf numFmtId="0" fontId="18" fillId="0" borderId="0" xfId="2" applyAlignment="1">
      <alignment horizontal="center" vertical="top" wrapText="1"/>
    </xf>
    <xf numFmtId="0" fontId="19" fillId="0" borderId="0" xfId="2" applyFont="1" applyAlignment="1">
      <alignment wrapText="1"/>
    </xf>
    <xf numFmtId="0" fontId="22" fillId="0" borderId="0" xfId="2" applyFont="1" applyAlignment="1">
      <alignment horizontal="center" vertical="top" wrapText="1"/>
    </xf>
    <xf numFmtId="0" fontId="19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166" fontId="20" fillId="0" borderId="0" xfId="2" applyNumberFormat="1" applyFont="1" applyAlignment="1">
      <alignment horizontal="center" vertical="top" wrapText="1"/>
    </xf>
    <xf numFmtId="164" fontId="20" fillId="0" borderId="0" xfId="2" applyNumberFormat="1" applyFont="1" applyAlignment="1">
      <alignment vertical="center" wrapText="1"/>
    </xf>
    <xf numFmtId="165" fontId="20" fillId="0" borderId="0" xfId="2" applyNumberFormat="1" applyFont="1" applyAlignment="1">
      <alignment vertical="center" wrapText="1"/>
    </xf>
    <xf numFmtId="0" fontId="22" fillId="0" borderId="0" xfId="2" applyFont="1" applyAlignment="1">
      <alignment horizontal="center" vertical="center" wrapText="1"/>
    </xf>
    <xf numFmtId="166" fontId="21" fillId="0" borderId="0" xfId="2" applyNumberFormat="1" applyFont="1" applyAlignment="1">
      <alignment horizontal="center" vertical="top" wrapText="1"/>
    </xf>
    <xf numFmtId="49" fontId="18" fillId="0" borderId="0" xfId="2" applyNumberFormat="1" applyAlignment="1">
      <alignment horizontal="center" vertical="top"/>
    </xf>
    <xf numFmtId="0" fontId="22" fillId="0" borderId="0" xfId="2" applyFont="1" applyAlignment="1">
      <alignment vertical="center" wrapText="1"/>
    </xf>
    <xf numFmtId="0" fontId="22" fillId="0" borderId="10" xfId="2" applyFont="1" applyBorder="1" applyAlignment="1">
      <alignment vertical="center" wrapText="1"/>
    </xf>
    <xf numFmtId="0" fontId="22" fillId="0" borderId="10" xfId="2" applyFont="1" applyBorder="1" applyAlignment="1">
      <alignment horizontal="center" vertical="center" wrapText="1"/>
    </xf>
    <xf numFmtId="0" fontId="19" fillId="0" borderId="0" xfId="2" applyFont="1" applyAlignment="1">
      <alignment vertical="center" wrapText="1"/>
    </xf>
    <xf numFmtId="164" fontId="21" fillId="0" borderId="0" xfId="2" applyNumberFormat="1" applyFont="1" applyAlignment="1">
      <alignment horizontal="center" vertical="center" wrapText="1"/>
    </xf>
    <xf numFmtId="167" fontId="20" fillId="0" borderId="0" xfId="2" applyNumberFormat="1" applyFont="1" applyAlignment="1">
      <alignment horizontal="center" vertical="top" wrapText="1"/>
    </xf>
    <xf numFmtId="0" fontId="18" fillId="0" borderId="0" xfId="2" applyAlignment="1">
      <alignment horizontal="left" vertical="top" wrapText="1"/>
    </xf>
    <xf numFmtId="0" fontId="23" fillId="0" borderId="0" xfId="2" applyFont="1" applyAlignment="1">
      <alignment vertical="top" wrapText="1"/>
    </xf>
    <xf numFmtId="0" fontId="26" fillId="0" borderId="0" xfId="2" applyFont="1" applyAlignment="1">
      <alignment vertical="top" wrapText="1"/>
    </xf>
    <xf numFmtId="164" fontId="20" fillId="0" borderId="0" xfId="2" applyNumberFormat="1" applyFont="1" applyAlignment="1">
      <alignment vertical="top" wrapText="1"/>
    </xf>
    <xf numFmtId="168" fontId="20" fillId="0" borderId="0" xfId="2" applyNumberFormat="1" applyFont="1" applyAlignment="1">
      <alignment vertical="top" wrapText="1"/>
    </xf>
    <xf numFmtId="167" fontId="20" fillId="0" borderId="0" xfId="2" applyNumberFormat="1" applyFont="1" applyAlignment="1">
      <alignment vertical="top" wrapText="1"/>
    </xf>
    <xf numFmtId="169" fontId="20" fillId="0" borderId="0" xfId="2" applyNumberFormat="1" applyFont="1" applyAlignment="1">
      <alignment vertical="top" wrapText="1"/>
    </xf>
    <xf numFmtId="170" fontId="20" fillId="0" borderId="0" xfId="2" applyNumberFormat="1" applyFont="1" applyAlignment="1">
      <alignment vertical="top" wrapText="1"/>
    </xf>
    <xf numFmtId="171" fontId="20" fillId="0" borderId="0" xfId="2" applyNumberFormat="1" applyFont="1" applyAlignment="1">
      <alignment vertical="top" wrapText="1"/>
    </xf>
    <xf numFmtId="0" fontId="28" fillId="0" borderId="0" xfId="2" applyFont="1" applyAlignment="1">
      <alignment vertical="top" wrapText="1"/>
    </xf>
    <xf numFmtId="164" fontId="21" fillId="0" borderId="0" xfId="2" applyNumberFormat="1" applyFont="1" applyAlignment="1">
      <alignment vertical="top" wrapText="1"/>
    </xf>
    <xf numFmtId="172" fontId="20" fillId="0" borderId="0" xfId="2" applyNumberFormat="1" applyFont="1" applyAlignment="1">
      <alignment vertical="top" wrapText="1"/>
    </xf>
    <xf numFmtId="166" fontId="21" fillId="0" borderId="0" xfId="2" applyNumberFormat="1" applyFont="1" applyAlignment="1">
      <alignment vertical="top" wrapText="1"/>
    </xf>
    <xf numFmtId="174" fontId="20" fillId="0" borderId="0" xfId="2" applyNumberFormat="1" applyFont="1" applyAlignment="1">
      <alignment vertical="top" wrapText="1"/>
    </xf>
    <xf numFmtId="167" fontId="21" fillId="0" borderId="0" xfId="2" applyNumberFormat="1" applyFont="1" applyAlignment="1">
      <alignment vertical="top" wrapText="1"/>
    </xf>
    <xf numFmtId="165" fontId="20" fillId="0" borderId="0" xfId="2" applyNumberFormat="1" applyFont="1" applyAlignment="1">
      <alignment vertical="top" wrapText="1"/>
    </xf>
    <xf numFmtId="175" fontId="20" fillId="0" borderId="0" xfId="2" applyNumberFormat="1" applyFont="1" applyAlignment="1">
      <alignment vertical="top" wrapText="1"/>
    </xf>
    <xf numFmtId="176" fontId="20" fillId="0" borderId="0" xfId="2" applyNumberFormat="1" applyFont="1" applyAlignment="1">
      <alignment vertical="top" wrapText="1"/>
    </xf>
    <xf numFmtId="0" fontId="29" fillId="0" borderId="0" xfId="2" applyFont="1" applyAlignment="1">
      <alignment vertical="top" wrapText="1"/>
    </xf>
    <xf numFmtId="175" fontId="21" fillId="0" borderId="0" xfId="2" applyNumberFormat="1" applyFont="1" applyAlignment="1">
      <alignment vertical="top" wrapText="1"/>
    </xf>
    <xf numFmtId="173" fontId="21" fillId="0" borderId="0" xfId="2" applyNumberFormat="1" applyFont="1" applyAlignment="1">
      <alignment vertical="top" wrapText="1"/>
    </xf>
    <xf numFmtId="168" fontId="21" fillId="0" borderId="0" xfId="2" applyNumberFormat="1" applyFont="1" applyAlignment="1">
      <alignment vertical="top" wrapText="1"/>
    </xf>
    <xf numFmtId="177" fontId="21" fillId="0" borderId="0" xfId="2" applyNumberFormat="1" applyFont="1" applyAlignment="1">
      <alignment vertical="top" wrapText="1"/>
    </xf>
    <xf numFmtId="178" fontId="21" fillId="0" borderId="0" xfId="2" applyNumberFormat="1" applyFont="1" applyAlignment="1">
      <alignment vertical="top" wrapText="1"/>
    </xf>
    <xf numFmtId="169" fontId="21" fillId="0" borderId="0" xfId="2" applyNumberFormat="1" applyFont="1" applyAlignment="1">
      <alignment vertical="top" wrapText="1"/>
    </xf>
    <xf numFmtId="170" fontId="21" fillId="0" borderId="0" xfId="2" applyNumberFormat="1" applyFont="1" applyAlignment="1">
      <alignment vertical="top" wrapText="1"/>
    </xf>
    <xf numFmtId="179" fontId="21" fillId="0" borderId="0" xfId="2" applyNumberFormat="1" applyFont="1" applyAlignment="1">
      <alignment vertical="top" wrapText="1"/>
    </xf>
    <xf numFmtId="180" fontId="21" fillId="0" borderId="0" xfId="2" applyNumberFormat="1" applyFont="1" applyAlignment="1">
      <alignment vertical="top" wrapText="1"/>
    </xf>
    <xf numFmtId="171" fontId="21" fillId="0" borderId="0" xfId="2" applyNumberFormat="1" applyFont="1" applyAlignment="1">
      <alignment vertical="top" wrapText="1"/>
    </xf>
    <xf numFmtId="0" fontId="25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/>
    </xf>
    <xf numFmtId="164" fontId="22" fillId="0" borderId="0" xfId="2" applyNumberFormat="1" applyFont="1" applyAlignment="1">
      <alignment vertical="top" wrapText="1"/>
    </xf>
    <xf numFmtId="168" fontId="22" fillId="0" borderId="0" xfId="2" applyNumberFormat="1" applyFont="1" applyAlignment="1">
      <alignment vertical="top" wrapText="1"/>
    </xf>
    <xf numFmtId="167" fontId="22" fillId="0" borderId="0" xfId="2" applyNumberFormat="1" applyFont="1" applyAlignment="1">
      <alignment vertical="top" wrapText="1"/>
    </xf>
    <xf numFmtId="169" fontId="22" fillId="0" borderId="0" xfId="2" applyNumberFormat="1" applyFont="1" applyAlignment="1">
      <alignment vertical="top" wrapText="1"/>
    </xf>
    <xf numFmtId="170" fontId="22" fillId="0" borderId="0" xfId="2" applyNumberFormat="1" applyFont="1" applyAlignment="1">
      <alignment vertical="top" wrapText="1"/>
    </xf>
    <xf numFmtId="171" fontId="22" fillId="0" borderId="0" xfId="2" applyNumberFormat="1" applyFont="1" applyAlignment="1">
      <alignment vertical="top" wrapText="1"/>
    </xf>
    <xf numFmtId="164" fontId="19" fillId="0" borderId="0" xfId="2" applyNumberFormat="1" applyFont="1" applyAlignment="1">
      <alignment vertical="top" wrapText="1"/>
    </xf>
    <xf numFmtId="172" fontId="22" fillId="0" borderId="0" xfId="2" applyNumberFormat="1" applyFont="1" applyAlignment="1">
      <alignment vertical="top" wrapText="1"/>
    </xf>
    <xf numFmtId="173" fontId="22" fillId="0" borderId="0" xfId="2" applyNumberFormat="1" applyFont="1" applyAlignment="1">
      <alignment vertical="top" wrapText="1"/>
    </xf>
    <xf numFmtId="166" fontId="19" fillId="0" borderId="0" xfId="2" applyNumberFormat="1" applyFont="1" applyAlignment="1">
      <alignment vertical="top" wrapText="1"/>
    </xf>
    <xf numFmtId="174" fontId="22" fillId="0" borderId="0" xfId="2" applyNumberFormat="1" applyFont="1" applyAlignment="1">
      <alignment vertical="top" wrapText="1"/>
    </xf>
    <xf numFmtId="167" fontId="19" fillId="0" borderId="0" xfId="2" applyNumberFormat="1" applyFont="1" applyAlignment="1">
      <alignment vertical="top" wrapText="1"/>
    </xf>
    <xf numFmtId="165" fontId="22" fillId="0" borderId="0" xfId="2" applyNumberFormat="1" applyFont="1" applyAlignment="1">
      <alignment vertical="top" wrapText="1"/>
    </xf>
    <xf numFmtId="175" fontId="22" fillId="0" borderId="0" xfId="2" applyNumberFormat="1" applyFont="1" applyAlignment="1">
      <alignment vertical="top" wrapText="1"/>
    </xf>
    <xf numFmtId="176" fontId="22" fillId="0" borderId="0" xfId="2" applyNumberFormat="1" applyFont="1" applyAlignment="1">
      <alignment vertical="top" wrapText="1"/>
    </xf>
    <xf numFmtId="175" fontId="19" fillId="0" borderId="0" xfId="2" applyNumberFormat="1" applyFont="1" applyAlignment="1">
      <alignment vertical="top" wrapText="1"/>
    </xf>
    <xf numFmtId="0" fontId="22" fillId="0" borderId="0" xfId="2" applyFont="1" applyAlignment="1">
      <alignment horizontal="right" vertical="top" wrapText="1"/>
    </xf>
    <xf numFmtId="0" fontId="22" fillId="0" borderId="0" xfId="2" applyFont="1" applyAlignment="1">
      <alignment horizontal="right" vertical="top"/>
    </xf>
    <xf numFmtId="168" fontId="19" fillId="0" borderId="0" xfId="2" applyNumberFormat="1" applyFont="1" applyAlignment="1">
      <alignment vertical="top" wrapText="1"/>
    </xf>
    <xf numFmtId="177" fontId="19" fillId="0" borderId="0" xfId="2" applyNumberFormat="1" applyFont="1" applyAlignment="1">
      <alignment vertical="top" wrapText="1"/>
    </xf>
    <xf numFmtId="169" fontId="19" fillId="0" borderId="0" xfId="2" applyNumberFormat="1" applyFont="1" applyAlignment="1">
      <alignment vertical="top" wrapText="1"/>
    </xf>
    <xf numFmtId="172" fontId="19" fillId="0" borderId="0" xfId="2" applyNumberFormat="1" applyFont="1" applyAlignment="1">
      <alignment vertical="top" wrapText="1"/>
    </xf>
    <xf numFmtId="173" fontId="19" fillId="0" borderId="0" xfId="2" applyNumberFormat="1" applyFont="1" applyAlignment="1">
      <alignment vertical="top" wrapText="1"/>
    </xf>
    <xf numFmtId="178" fontId="19" fillId="0" borderId="0" xfId="2" applyNumberFormat="1" applyFont="1" applyAlignment="1">
      <alignment vertical="top" wrapText="1"/>
    </xf>
    <xf numFmtId="170" fontId="19" fillId="0" borderId="0" xfId="2" applyNumberFormat="1" applyFont="1" applyAlignment="1">
      <alignment vertical="top" wrapText="1"/>
    </xf>
    <xf numFmtId="180" fontId="19" fillId="0" borderId="0" xfId="2" applyNumberFormat="1" applyFont="1" applyAlignment="1">
      <alignment vertical="top" wrapText="1"/>
    </xf>
    <xf numFmtId="171" fontId="19" fillId="0" borderId="0" xfId="2" applyNumberFormat="1" applyFont="1" applyAlignment="1">
      <alignment vertical="top" wrapText="1"/>
    </xf>
    <xf numFmtId="179" fontId="19" fillId="0" borderId="0" xfId="2" applyNumberFormat="1" applyFont="1" applyAlignment="1">
      <alignment vertical="top" wrapText="1"/>
    </xf>
    <xf numFmtId="0" fontId="25" fillId="0" borderId="0" xfId="2" applyFont="1" applyAlignment="1">
      <alignment vertical="top" wrapText="1"/>
    </xf>
    <xf numFmtId="165" fontId="19" fillId="0" borderId="0" xfId="2" applyNumberFormat="1" applyFont="1" applyAlignment="1">
      <alignment vertical="top" wrapText="1"/>
    </xf>
    <xf numFmtId="174" fontId="19" fillId="0" borderId="0" xfId="2" applyNumberFormat="1" applyFont="1" applyAlignment="1">
      <alignment vertical="top" wrapText="1"/>
    </xf>
    <xf numFmtId="181" fontId="19" fillId="0" borderId="0" xfId="2" applyNumberFormat="1" applyFont="1" applyAlignment="1">
      <alignment vertical="top" wrapText="1"/>
    </xf>
    <xf numFmtId="179" fontId="22" fillId="0" borderId="0" xfId="2" applyNumberFormat="1" applyFont="1" applyAlignment="1">
      <alignment vertical="top" wrapText="1"/>
    </xf>
    <xf numFmtId="0" fontId="19" fillId="0" borderId="0" xfId="2" applyFont="1" applyAlignment="1">
      <alignment horizontal="center" vertical="center" wrapText="1"/>
    </xf>
    <xf numFmtId="164" fontId="20" fillId="0" borderId="0" xfId="2" applyNumberFormat="1" applyFont="1" applyAlignment="1">
      <alignment horizontal="center" vertical="center" wrapText="1"/>
    </xf>
    <xf numFmtId="165" fontId="20" fillId="0" borderId="0" xfId="2" applyNumberFormat="1" applyFont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0" fontId="30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top" wrapText="1"/>
    </xf>
    <xf numFmtId="0" fontId="24" fillId="0" borderId="0" xfId="2" applyFont="1" applyAlignment="1">
      <alignment horizontal="center" vertical="top"/>
    </xf>
    <xf numFmtId="0" fontId="22" fillId="0" borderId="0" xfId="2" applyFont="1" applyAlignment="1">
      <alignment horizontal="center" vertical="top"/>
    </xf>
    <xf numFmtId="0" fontId="30" fillId="0" borderId="0" xfId="2" applyFont="1" applyAlignment="1">
      <alignment horizontal="center" vertical="top" wrapText="1"/>
    </xf>
    <xf numFmtId="0" fontId="28" fillId="0" borderId="0" xfId="2" applyFont="1" applyAlignment="1">
      <alignment horizontal="center" vertical="top" wrapText="1"/>
    </xf>
    <xf numFmtId="0" fontId="32" fillId="0" borderId="0" xfId="2" applyFont="1" applyAlignment="1">
      <alignment horizontal="center" vertical="top" wrapText="1"/>
    </xf>
    <xf numFmtId="164" fontId="24" fillId="0" borderId="0" xfId="2" applyNumberFormat="1" applyFont="1" applyAlignment="1">
      <alignment horizontal="center" vertical="top" wrapText="1"/>
    </xf>
    <xf numFmtId="169" fontId="20" fillId="0" borderId="0" xfId="2" applyNumberFormat="1" applyFont="1" applyAlignment="1">
      <alignment horizontal="center" vertical="top" wrapText="1"/>
    </xf>
    <xf numFmtId="172" fontId="20" fillId="0" borderId="0" xfId="2" applyNumberFormat="1" applyFont="1" applyAlignment="1">
      <alignment horizontal="center" vertical="top" wrapText="1"/>
    </xf>
    <xf numFmtId="173" fontId="20" fillId="0" borderId="0" xfId="2" applyNumberFormat="1" applyFont="1" applyAlignment="1">
      <alignment horizontal="center" vertical="top" wrapText="1"/>
    </xf>
    <xf numFmtId="175" fontId="21" fillId="0" borderId="0" xfId="2" applyNumberFormat="1" applyFont="1" applyAlignment="1">
      <alignment horizontal="center" vertical="top" wrapText="1"/>
    </xf>
    <xf numFmtId="173" fontId="21" fillId="0" borderId="0" xfId="2" applyNumberFormat="1" applyFont="1" applyAlignment="1">
      <alignment horizontal="center" vertical="top" wrapText="1"/>
    </xf>
    <xf numFmtId="172" fontId="21" fillId="0" borderId="0" xfId="2" applyNumberFormat="1" applyFont="1" applyAlignment="1">
      <alignment horizontal="center" vertical="top" wrapText="1"/>
    </xf>
    <xf numFmtId="0" fontId="29" fillId="0" borderId="0" xfId="2" applyFont="1" applyAlignment="1">
      <alignment horizontal="center" vertical="top" wrapText="1"/>
    </xf>
    <xf numFmtId="0" fontId="25" fillId="0" borderId="0" xfId="2" applyFont="1" applyAlignment="1">
      <alignment horizontal="left" vertical="top"/>
    </xf>
    <xf numFmtId="0" fontId="26" fillId="0" borderId="0" xfId="2" applyFont="1" applyAlignment="1">
      <alignment horizontal="center" vertical="top" wrapText="1"/>
    </xf>
    <xf numFmtId="0" fontId="26" fillId="0" borderId="0" xfId="2" applyFont="1" applyAlignment="1">
      <alignment horizontal="center" vertical="top"/>
    </xf>
    <xf numFmtId="0" fontId="22" fillId="0" borderId="0" xfId="2" applyFont="1" applyAlignment="1">
      <alignment horizontal="left" vertical="center" wrapText="1"/>
    </xf>
    <xf numFmtId="0" fontId="30" fillId="0" borderId="0" xfId="2" applyFont="1" applyAlignment="1">
      <alignment horizontal="left" vertical="top"/>
    </xf>
    <xf numFmtId="0" fontId="34" fillId="0" borderId="0" xfId="2" applyFont="1" applyAlignment="1">
      <alignment horizontal="center" vertical="top" wrapText="1"/>
    </xf>
    <xf numFmtId="0" fontId="34" fillId="0" borderId="0" xfId="2" applyFont="1" applyAlignment="1">
      <alignment horizontal="center" vertical="top"/>
    </xf>
    <xf numFmtId="0" fontId="3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 vertical="top" wrapText="1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36" fillId="5" borderId="0" xfId="0" applyFont="1" applyFill="1" applyAlignment="1">
      <alignment vertical="top" wrapText="1"/>
    </xf>
    <xf numFmtId="0" fontId="36" fillId="5" borderId="0" xfId="0" applyFont="1" applyFill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36" fillId="5" borderId="0" xfId="0" applyFont="1" applyFill="1" applyAlignment="1">
      <alignment vertical="top"/>
    </xf>
    <xf numFmtId="0" fontId="0" fillId="5" borderId="0" xfId="0" applyFill="1" applyAlignment="1">
      <alignment horizontal="center" wrapText="1"/>
    </xf>
    <xf numFmtId="49" fontId="35" fillId="0" borderId="0" xfId="0" applyNumberFormat="1" applyFont="1" applyAlignment="1">
      <alignment horizontal="center" vertical="top" wrapText="1"/>
    </xf>
    <xf numFmtId="0" fontId="36" fillId="5" borderId="0" xfId="0" applyFont="1" applyFill="1" applyAlignment="1">
      <alignment wrapText="1"/>
    </xf>
    <xf numFmtId="0" fontId="36" fillId="5" borderId="0" xfId="0" applyFont="1" applyFill="1" applyAlignment="1">
      <alignment horizontal="center" wrapText="1"/>
    </xf>
    <xf numFmtId="12" fontId="35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wrapText="1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33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18" fillId="0" borderId="0" xfId="2" applyAlignment="1">
      <alignment horizontal="left" vertical="top" wrapText="1"/>
    </xf>
    <xf numFmtId="0" fontId="10" fillId="5" borderId="0" xfId="0" applyFont="1" applyFill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1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###0.0;###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###0;#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</font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5:H26" totalsRowCount="1" headerRowDxfId="169" dataDxfId="167" headerRowBorderDxfId="168" tableBorderDxfId="166" totalsRowBorderDxfId="165">
  <autoFilter ref="A15:H2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A. COMMODITY" totalsRowLabel="TOTAL DETERMINED CAPACITY" dataDxfId="164" totalsRowDxfId="7"/>
    <tableColumn id="2" xr3:uid="{00000000-0010-0000-0000-000002000000}" name="B. ACRE(S)" dataDxfId="163" totalsRowDxfId="6"/>
    <tableColumn id="3" xr3:uid="{00000000-0010-0000-0000-000003000000}" name="C. YIELD PER ACRE (Bushels)" dataDxfId="162" totalsRowDxfId="5"/>
    <tableColumn id="4" xr3:uid="{00000000-0010-0000-0000-000004000000}" name="D. ESTABLISHED PRODUCTION  (Column B times C)" dataDxfId="161" totalsRowDxfId="4"/>
    <tableColumn id="5" xr3:uid="{00000000-0010-0000-0000-000005000000}" name="E. APPLICABLE COMMODITY STORAGE YEAR(S) " dataDxfId="160" totalsRowDxfId="3"/>
    <tableColumn id="6" xr3:uid="{00000000-0010-0000-0000-000006000000}" name="F. TOTAL ESTABLISHED PRODUCTION  (Column D timesE)" dataDxfId="159" totalsRowDxfId="2"/>
    <tableColumn id="7" xr3:uid="{00000000-0010-0000-0000-000007000000}" name="G. EXISITING STORAGE CAPACITY, if available " dataDxfId="158" totalsRowDxfId="1"/>
    <tableColumn id="8" xr3:uid="{00000000-0010-0000-0000-000008000000}" name="H. ADDITIONAL STORAGE CAPACITY NEEDED    (Column F minus G)" totalsRowFunction="sum" dataDxfId="157" totalsRowDxfId="0"/>
  </tableColumns>
  <tableStyleInfo name="TableStyleMedium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9000000}" name="Table1" displayName="Table1" ref="A2:J155" totalsRowShown="0" headerRowDxfId="31">
  <autoFilter ref="A2:J15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900-000001000000}" name="Grains and oil Seeds"/>
    <tableColumn id="2" xr3:uid="{00000000-0010-0000-0900-000002000000}" name="Honey and Map Sap"/>
    <tableColumn id="3" xr3:uid="{00000000-0010-0000-0900-000003000000}" name="Peanuts, Pulse, and Rice Crops"/>
    <tableColumn id="4" xr3:uid="{00000000-0010-0000-0900-000004000000}" name="Fruits and Vegetables"/>
    <tableColumn id="5" xr3:uid="{00000000-0010-0000-0900-000005000000}" name="Hay and Legumes"/>
    <tableColumn id="6" xr3:uid="{00000000-0010-0000-0900-000006000000}" name="Biomass and Residues "/>
    <tableColumn id="7" xr3:uid="{00000000-0010-0000-0900-000007000000}" name="New Eligible Commodities "/>
    <tableColumn id="10" xr3:uid="{00000000-0010-0000-0900-00000A000000}" name="Commodity List Combined "/>
    <tableColumn id="8" xr3:uid="{00000000-0010-0000-0900-000008000000}" name=" Applicable Commodity Storage Years  "/>
    <tableColumn id="9" xr3:uid="{00000000-0010-0000-0900-000009000000}" name=" Unit of Measurement 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27" displayName="Table27" ref="A16:H26" totalsRowCount="1" headerRowDxfId="156" dataDxfId="154" headerRowBorderDxfId="155" tableBorderDxfId="153" totalsRowBorderDxfId="152">
  <autoFilter ref="A16:H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100-000001000000}" name="A. COMMODITY" totalsRowLabel="TOTAL DETERMINED CAPACITY" dataDxfId="151" totalsRowDxfId="150"/>
    <tableColumn id="2" xr3:uid="{00000000-0010-0000-0100-000002000000}" name="B. ACRE(S)" dataDxfId="149" totalsRowDxfId="148"/>
    <tableColumn id="3" xr3:uid="{00000000-0010-0000-0100-000003000000}" name="C. YIELD PER ACRE (Bushels)" dataDxfId="147" totalsRowDxfId="146"/>
    <tableColumn id="4" xr3:uid="{00000000-0010-0000-0100-000004000000}" name="D. ESTABLISHED PRODUCTION (Column B times C)" dataDxfId="145" totalsRowDxfId="144"/>
    <tableColumn id="5" xr3:uid="{00000000-0010-0000-0100-000005000000}" name="E. APPLICABLE COMMODITY STORAGE YEAR(S) " dataDxfId="143" totalsRowDxfId="142"/>
    <tableColumn id="6" xr3:uid="{00000000-0010-0000-0100-000006000000}" name="F. TOTAL ESTABLISHED PRODUCTION  (Column D timesE)" dataDxfId="141" totalsRowDxfId="140"/>
    <tableColumn id="7" xr3:uid="{00000000-0010-0000-0100-000007000000}" name="G. EXISITING STORAGE CAPACITY, if available " dataDxfId="139" totalsRowDxfId="138"/>
    <tableColumn id="8" xr3:uid="{00000000-0010-0000-0100-000008000000}" name="H. ADDITIONAL STORAGE CAPACITY NEEDED (Column F minus G)" totalsRowFunction="sum" dataDxfId="137" totalsRowDxfId="136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278" displayName="Table278" ref="A16:H26" totalsRowCount="1" headerRowDxfId="135" dataDxfId="133" headerRowBorderDxfId="134" tableBorderDxfId="132" totalsRowBorderDxfId="131">
  <autoFilter ref="A16:H2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200-000001000000}" name="A. COMMODITY" totalsRowLabel="TOTAL DETERMINED CAPACITY" dataDxfId="130" totalsRowDxfId="22"/>
    <tableColumn id="2" xr3:uid="{00000000-0010-0000-0200-000002000000}" name="B. ACRE(S)" dataDxfId="129" totalsRowDxfId="21"/>
    <tableColumn id="3" xr3:uid="{00000000-0010-0000-0200-000003000000}" name="C. YIELD PER ACRE (Tons)" dataDxfId="128" totalsRowDxfId="20"/>
    <tableColumn id="4" xr3:uid="{00000000-0010-0000-0200-000004000000}" name="D. ESTABLISHED PRODUCTION (Column B times C)" dataDxfId="127" totalsRowDxfId="19"/>
    <tableColumn id="5" xr3:uid="{00000000-0010-0000-0200-000005000000}" name="E. APPLICABLE COMMODITY STORAGE YEAR(S) " dataDxfId="126" totalsRowDxfId="18"/>
    <tableColumn id="6" xr3:uid="{00000000-0010-0000-0200-000006000000}" name="F. TOTAL ESTABLISHED PRODUCTION  (Column D timesE)" dataDxfId="125" totalsRowDxfId="17"/>
    <tableColumn id="7" xr3:uid="{00000000-0010-0000-0200-000007000000}" name="G. EXISITING STORAGE CAPACITY, if available " dataDxfId="124" totalsRowDxfId="16"/>
    <tableColumn id="8" xr3:uid="{00000000-0010-0000-0200-000008000000}" name="H. ADDITIONAL STORAGE CAPACITY NEEDED (Column F minus G)" totalsRowFunction="sum" dataDxfId="123" totalsRowDxfId="15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2789" displayName="Table2789" ref="A16:H26" totalsRowCount="1" headerRowDxfId="122" dataDxfId="120" headerRowBorderDxfId="121" tableBorderDxfId="119" totalsRowBorderDxfId="118">
  <autoFilter ref="A16:H25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300-000001000000}" name="A. COMMODITY" totalsRowLabel="TOTAL DETERMINED CAPACITY" dataDxfId="117" totalsRowDxfId="116"/>
    <tableColumn id="2" xr3:uid="{00000000-0010-0000-0300-000002000000}" name="B. ACRE(S)" dataDxfId="115" totalsRowDxfId="114"/>
    <tableColumn id="3" xr3:uid="{00000000-0010-0000-0300-000003000000}" name="C. YIELD PER ACRE (Tons)" dataDxfId="113" totalsRowDxfId="112"/>
    <tableColumn id="4" xr3:uid="{00000000-0010-0000-0300-000004000000}" name="D. ESTABLISHED PRODUCTION (Column B times C)" dataDxfId="111" totalsRowDxfId="110"/>
    <tableColumn id="5" xr3:uid="{00000000-0010-0000-0300-000005000000}" name="E. APPLICABLE COMMODITY STORAGE YEAR(S) " dataDxfId="109" totalsRowDxfId="108"/>
    <tableColumn id="6" xr3:uid="{00000000-0010-0000-0300-000006000000}" name="F. TOTAL ESTABLISHED PRODUCTION  (Column D timesE)" dataDxfId="107" totalsRowDxfId="106"/>
    <tableColumn id="7" xr3:uid="{00000000-0010-0000-0300-000007000000}" name="G. EXISITING STORAGE CAPACITY, if available " dataDxfId="105" totalsRowDxfId="104"/>
    <tableColumn id="8" xr3:uid="{00000000-0010-0000-0300-000008000000}" name="H. ADDITIONAL STORAGE CAPACITY NEEDED (Column F minus G)" totalsRowFunction="sum" dataDxfId="103" totalsRowDxfId="102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278910" displayName="Table278910" ref="A16:H26" totalsRowCount="1" headerRowDxfId="101" dataDxfId="99" headerRowBorderDxfId="100" tableBorderDxfId="98" totalsRowBorderDxfId="97">
  <autoFilter ref="A16:H25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400-000001000000}" name="A. COMMODITY" totalsRowLabel="TOTAL DETERMINED CAPACITY" dataDxfId="96" totalsRowDxfId="30"/>
    <tableColumn id="2" xr3:uid="{00000000-0010-0000-0400-000002000000}" name="B. ACRE(S)" dataDxfId="95" totalsRowDxfId="29"/>
    <tableColumn id="3" xr3:uid="{00000000-0010-0000-0400-000003000000}" name="C. YIELD PER ACRE (Pounds)" dataDxfId="94" totalsRowDxfId="28"/>
    <tableColumn id="4" xr3:uid="{00000000-0010-0000-0400-000004000000}" name=" D. ESTABLISHED PRODUCTION (Column B times C)" dataDxfId="93" totalsRowDxfId="27"/>
    <tableColumn id="5" xr3:uid="{00000000-0010-0000-0400-000005000000}" name="E. APPLICABLE COMMODITY STORAGE YEAR(S) " dataDxfId="92" totalsRowDxfId="26"/>
    <tableColumn id="6" xr3:uid="{00000000-0010-0000-0400-000006000000}" name="F. TOTAL ESTABLISHED PRODUCTION  (Column D timesE)" dataDxfId="91" totalsRowDxfId="25"/>
    <tableColumn id="7" xr3:uid="{00000000-0010-0000-0400-000007000000}" name="G. EXISITING STORAGE CAPACITY, if available " dataDxfId="90" totalsRowDxfId="24"/>
    <tableColumn id="8" xr3:uid="{00000000-0010-0000-0400-000008000000}" name="H. ADDITIONAL STORAGE CAPACITY NEEDED (Column F minus G)" totalsRowFunction="sum" dataDxfId="89" totalsRowDxfId="23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27891011" displayName="Table27891011" ref="A16:H26" totalsRowCount="1" headerRowDxfId="88" dataDxfId="86" headerRowBorderDxfId="87" tableBorderDxfId="85" totalsRowBorderDxfId="84">
  <autoFilter ref="A16:H2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500-000001000000}" name="A. COMMODITY" totalsRowLabel="TOTAL DETERMINED CAPACITY" dataDxfId="83" totalsRowDxfId="82"/>
    <tableColumn id="2" xr3:uid="{00000000-0010-0000-0500-000002000000}" name="B. # OF UNITS (Trees or Bee Colonies) " dataDxfId="81" totalsRowDxfId="80"/>
    <tableColumn id="3" xr3:uid="{00000000-0010-0000-0500-000003000000}" name="C. GALLONS PRODUCED" dataDxfId="79" totalsRowDxfId="78"/>
    <tableColumn id="4" xr3:uid="{00000000-0010-0000-0500-000004000000}" name="D. ESTABLISHED PRODUCTION (Column B times C)" dataDxfId="77" totalsRowDxfId="76"/>
    <tableColumn id="5" xr3:uid="{00000000-0010-0000-0500-000005000000}" name="E. APPLICABLE COMMODITY STORAGE YEAR(S) " dataDxfId="75" totalsRowDxfId="74"/>
    <tableColumn id="6" xr3:uid="{00000000-0010-0000-0500-000006000000}" name="F. TOTAL ESTABLISHED PRODUCTION  (Column D timesE)" dataDxfId="73" totalsRowDxfId="72"/>
    <tableColumn id="7" xr3:uid="{00000000-0010-0000-0500-000007000000}" name="G. EXISITING CAPACITY, if available " dataDxfId="71" totalsRowDxfId="70"/>
    <tableColumn id="8" xr3:uid="{00000000-0010-0000-0500-000008000000}" name="H. ADDITIONAL CAPACITY NEEDED (Column F minus G)" totalsRowFunction="sum" dataDxfId="69" totalsRowDxfId="68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2789101112" displayName="Table2789101112" ref="A17:G26" totalsRowCount="1" headerRowDxfId="67" dataDxfId="65" headerRowBorderDxfId="66" tableBorderDxfId="64" totalsRowBorderDxfId="63">
  <tableColumns count="7">
    <tableColumn id="1" xr3:uid="{00000000-0010-0000-0600-000001000000}" name="A. COMMODITY" totalsRowLabel="TOTAL DETERMINED CAPACITY" dataDxfId="62" totalsRowDxfId="14"/>
    <tableColumn id="2" xr3:uid="{00000000-0010-0000-0600-000002000000}" name="B. PROPOSED STORAGE  CAPACITY NEEDED  " dataDxfId="61" totalsRowDxfId="13"/>
    <tableColumn id="6" xr3:uid="{00000000-0010-0000-0600-000006000000}" name="C. UNIT OF MEASUREMENT" dataDxfId="60" totalsRowDxfId="12"/>
    <tableColumn id="3" xr3:uid="{00000000-0010-0000-0600-000003000000}" name="D. EXISITING STORAGE CAPACITY, if available " dataDxfId="59" totalsRowDxfId="11"/>
    <tableColumn id="4" xr3:uid="{00000000-0010-0000-0600-000004000000}" name="E. TOTAL ADDITIONAL CAPACITY NEEDED (Column B minus D)" dataDxfId="58" totalsRowDxfId="10">
      <calculatedColumnFormula>Table2789101112[[#This Row],[B. PROPOSED STORAGE  CAPACITY NEEDED  ]]-Table2789101112[[#This Row],[D. EXISITING STORAGE CAPACITY, if available ]]</calculatedColumnFormula>
    </tableColumn>
    <tableColumn id="5" xr3:uid="{00000000-0010-0000-0600-000005000000}" name="F. APPLICABLE COMMODITY STORAGE YEAR(S) " dataDxfId="57" totalsRowDxfId="9"/>
    <tableColumn id="8" xr3:uid="{00000000-0010-0000-0600-000008000000}" name="G. TOTAL DETERMINED CAPACITY NEEDED (Column E times F)" totalsRowFunction="sum" dataDxfId="56" totalsRowDxfId="8">
      <calculatedColumnFormula>Table2789101112[[#This Row],[E. TOTAL ADDITIONAL CAPACITY NEEDED (Column B minus D)]]*Table2789101112[[#This Row],[F. APPLICABLE COMMODITY STORAGE YEAR(S) ]]</calculatedColumnFormula>
    </tableColumn>
  </tableColumns>
  <tableStyleInfo name="TableStyleMedium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" displayName="Table4" ref="A4:D229" headerRowCount="0" totalsRowShown="0">
  <tableColumns count="4">
    <tableColumn id="1" xr3:uid="{00000000-0010-0000-0700-000001000000}" name="Column1" headerRowDxfId="55" dataDxfId="54" headerRowCellStyle="Normal 2"/>
    <tableColumn id="2" xr3:uid="{00000000-0010-0000-0700-000002000000}" name="Column2" headerRowDxfId="53" dataDxfId="52" headerRowCellStyle="Normal 2" dataCellStyle="Normal 2"/>
    <tableColumn id="3" xr3:uid="{00000000-0010-0000-0700-000003000000}" name="Column3" headerRowDxfId="51" dataDxfId="50" headerRowCellStyle="Normal 2" dataCellStyle="Normal 2"/>
    <tableColumn id="4" xr3:uid="{00000000-0010-0000-0700-000004000000}" name="Column4" headerRowDxfId="49" dataDxfId="48" headerRowCellStyle="Normal 2" dataCellStyle="Normal 2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" displayName="Table3" ref="A2:G151" headerRowCount="0" totalsRowShown="0" headerRowDxfId="47" dataDxfId="46" headerRowCellStyle="Normal 2" dataCellStyle="Normal 2">
  <tableColumns count="7">
    <tableColumn id="1" xr3:uid="{00000000-0010-0000-0800-000001000000}" name="Column1" headerRowDxfId="45" dataDxfId="44" headerRowCellStyle="Normal 2"/>
    <tableColumn id="2" xr3:uid="{00000000-0010-0000-0800-000002000000}" name="Column2" headerRowDxfId="43" dataDxfId="42" headerRowCellStyle="Normal 2" dataCellStyle="Normal 2"/>
    <tableColumn id="3" xr3:uid="{00000000-0010-0000-0800-000003000000}" name="Column3" headerRowDxfId="41" dataDxfId="40" headerRowCellStyle="Normal 2" dataCellStyle="Normal 2"/>
    <tableColumn id="4" xr3:uid="{00000000-0010-0000-0800-000004000000}" name="Column4" headerRowDxfId="39" dataDxfId="38" headerRowCellStyle="Normal 2" dataCellStyle="Normal 2"/>
    <tableColumn id="5" xr3:uid="{00000000-0010-0000-0800-000005000000}" name="Column5" headerRowDxfId="37" dataDxfId="36" headerRowCellStyle="Normal 2" dataCellStyle="Normal 2"/>
    <tableColumn id="6" xr3:uid="{00000000-0010-0000-0800-000006000000}" name="Column6" headerRowDxfId="35" dataDxfId="34" headerRowCellStyle="Normal 2" dataCellStyle="Normal 2"/>
    <tableColumn id="7" xr3:uid="{00000000-0010-0000-0800-000007000000}" name="Column7" headerRowDxfId="33" dataDxfId="32" headerRowCellStyle="Normal 2" dataCellStyle="Normal 2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6"/>
  <sheetViews>
    <sheetView topLeftCell="A14" workbookViewId="0">
      <selection activeCell="E17" sqref="E17"/>
    </sheetView>
  </sheetViews>
  <sheetFormatPr defaultRowHeight="14.5" x14ac:dyDescent="0.35"/>
  <cols>
    <col min="1" max="1" width="18.1796875" customWidth="1"/>
    <col min="2" max="2" width="10.54296875" customWidth="1"/>
    <col min="3" max="3" width="9.6328125" customWidth="1"/>
    <col min="4" max="4" width="19.6328125" customWidth="1"/>
    <col min="5" max="5" width="17.36328125" customWidth="1"/>
    <col min="6" max="6" width="19.90625" customWidth="1"/>
    <col min="7" max="7" width="12.36328125" customWidth="1"/>
    <col min="8" max="8" width="19.54296875" customWidth="1"/>
  </cols>
  <sheetData>
    <row r="1" spans="1:8" s="2" customFormat="1" ht="17.5" x14ac:dyDescent="0.35">
      <c r="A1" s="185" t="s">
        <v>118</v>
      </c>
      <c r="B1" s="185"/>
      <c r="C1" s="185"/>
      <c r="D1" s="185"/>
      <c r="E1" s="185"/>
      <c r="F1" s="185"/>
      <c r="G1" s="185"/>
      <c r="H1" s="185"/>
    </row>
    <row r="2" spans="1:8" s="2" customFormat="1" ht="17.5" x14ac:dyDescent="0.35">
      <c r="A2" s="185" t="s">
        <v>148</v>
      </c>
      <c r="B2" s="185"/>
      <c r="C2" s="185"/>
      <c r="D2" s="185"/>
      <c r="E2" s="185"/>
      <c r="F2" s="185"/>
      <c r="G2" s="185"/>
      <c r="H2" s="185"/>
    </row>
    <row r="3" spans="1:8" s="2" customFormat="1" ht="17.5" x14ac:dyDescent="0.35">
      <c r="A3" s="185" t="s">
        <v>149</v>
      </c>
      <c r="B3" s="185"/>
      <c r="C3" s="185"/>
      <c r="D3" s="185"/>
      <c r="E3" s="185"/>
      <c r="F3" s="185"/>
      <c r="G3" s="185"/>
      <c r="H3" s="185"/>
    </row>
    <row r="4" spans="1:8" s="2" customFormat="1" ht="17.5" x14ac:dyDescent="0.35">
      <c r="A4" s="185" t="s">
        <v>150</v>
      </c>
      <c r="B4" s="185"/>
      <c r="C4" s="185"/>
      <c r="D4" s="185"/>
      <c r="E4" s="185"/>
      <c r="F4" s="185"/>
      <c r="G4" s="185"/>
      <c r="H4" s="185"/>
    </row>
    <row r="5" spans="1:8" s="2" customFormat="1" x14ac:dyDescent="0.35">
      <c r="A5" s="19"/>
      <c r="B5" s="19"/>
      <c r="C5" s="19"/>
      <c r="D5" s="19"/>
      <c r="E5" s="19"/>
      <c r="F5" s="19"/>
      <c r="G5" s="19"/>
      <c r="H5" s="19"/>
    </row>
    <row r="6" spans="1:8" s="2" customFormat="1" ht="17.399999999999999" customHeight="1" x14ac:dyDescent="0.35">
      <c r="A6" s="185" t="s">
        <v>152</v>
      </c>
      <c r="B6" s="185"/>
      <c r="C6" s="185"/>
      <c r="D6" s="185"/>
      <c r="E6" s="185"/>
      <c r="F6" s="185"/>
      <c r="G6" s="185"/>
      <c r="H6" s="185"/>
    </row>
    <row r="7" spans="1:8" x14ac:dyDescent="0.35">
      <c r="A7" s="10" t="s">
        <v>146</v>
      </c>
      <c r="B7" s="8"/>
      <c r="C7" s="8"/>
      <c r="D7" s="8"/>
      <c r="E7" s="8"/>
      <c r="F7" s="8"/>
      <c r="G7" s="8"/>
      <c r="H7" s="8"/>
    </row>
    <row r="8" spans="1:8" x14ac:dyDescent="0.35">
      <c r="A8" s="8" t="s">
        <v>171</v>
      </c>
      <c r="B8" s="8"/>
      <c r="C8" s="8"/>
      <c r="D8" s="8"/>
      <c r="E8" s="8"/>
      <c r="F8" s="8"/>
      <c r="G8" s="8"/>
      <c r="H8" s="8"/>
    </row>
    <row r="9" spans="1:8" x14ac:dyDescent="0.35">
      <c r="A9" s="8" t="s">
        <v>147</v>
      </c>
      <c r="B9" s="8"/>
      <c r="C9" s="8"/>
      <c r="D9" s="8"/>
      <c r="E9" s="8"/>
      <c r="F9" s="8"/>
      <c r="G9" s="8"/>
      <c r="H9" s="8"/>
    </row>
    <row r="10" spans="1:8" x14ac:dyDescent="0.35">
      <c r="A10" s="16" t="s">
        <v>170</v>
      </c>
      <c r="B10" s="16"/>
      <c r="C10" s="16"/>
      <c r="D10" s="16"/>
      <c r="E10" s="16"/>
      <c r="F10" s="16"/>
      <c r="G10" s="16"/>
      <c r="H10" s="16"/>
    </row>
    <row r="11" spans="1:8" x14ac:dyDescent="0.35">
      <c r="A11" s="16" t="s">
        <v>151</v>
      </c>
      <c r="B11" s="16"/>
      <c r="C11" s="16"/>
      <c r="D11" s="16"/>
      <c r="E11" s="16"/>
      <c r="F11" s="16"/>
      <c r="G11" s="16"/>
      <c r="H11" s="16"/>
    </row>
    <row r="12" spans="1:8" x14ac:dyDescent="0.35">
      <c r="A12" s="16"/>
      <c r="B12" s="16"/>
      <c r="C12" s="16"/>
      <c r="D12" s="16"/>
      <c r="E12" s="16"/>
      <c r="F12" s="16"/>
      <c r="G12" s="16"/>
      <c r="H12" s="16"/>
    </row>
    <row r="13" spans="1:8" x14ac:dyDescent="0.35">
      <c r="A13" s="10" t="s">
        <v>164</v>
      </c>
      <c r="B13" s="16"/>
      <c r="C13" s="16"/>
      <c r="D13" s="16"/>
      <c r="E13" s="16"/>
      <c r="F13" s="16"/>
      <c r="G13" s="16"/>
      <c r="H13" s="16"/>
    </row>
    <row r="14" spans="1:8" x14ac:dyDescent="0.35">
      <c r="A14" s="10"/>
      <c r="B14" s="16"/>
      <c r="C14" s="16"/>
      <c r="D14" s="16"/>
      <c r="E14" s="16"/>
      <c r="F14" s="16"/>
      <c r="G14" s="16"/>
      <c r="H14" s="16"/>
    </row>
    <row r="15" spans="1:8" ht="61.25" customHeight="1" x14ac:dyDescent="0.35">
      <c r="A15" s="13" t="s">
        <v>703</v>
      </c>
      <c r="B15" s="14" t="s">
        <v>704</v>
      </c>
      <c r="C15" s="24" t="s">
        <v>705</v>
      </c>
      <c r="D15" s="24" t="s">
        <v>706</v>
      </c>
      <c r="E15" s="24" t="s">
        <v>707</v>
      </c>
      <c r="F15" s="24" t="s">
        <v>708</v>
      </c>
      <c r="G15" s="24" t="s">
        <v>709</v>
      </c>
      <c r="H15" s="25" t="s">
        <v>711</v>
      </c>
    </row>
    <row r="16" spans="1:8" x14ac:dyDescent="0.35">
      <c r="A16" s="4"/>
      <c r="B16" s="3"/>
      <c r="C16" s="3"/>
      <c r="D16" s="5">
        <f t="shared" ref="D16:D25" si="0">B16*C16</f>
        <v>0</v>
      </c>
      <c r="E16" s="5"/>
      <c r="F16" s="5">
        <f>D16*E16</f>
        <v>0</v>
      </c>
      <c r="G16" s="5"/>
      <c r="H16" s="6">
        <f>F16-G16</f>
        <v>0</v>
      </c>
    </row>
    <row r="17" spans="1:8" x14ac:dyDescent="0.35">
      <c r="A17" s="4"/>
      <c r="B17" s="3"/>
      <c r="C17" s="3"/>
      <c r="D17" s="5">
        <f t="shared" si="0"/>
        <v>0</v>
      </c>
      <c r="E17" s="5"/>
      <c r="F17" s="5">
        <f t="shared" ref="F17:F25" si="1">D17*E17</f>
        <v>0</v>
      </c>
      <c r="G17" s="5"/>
      <c r="H17" s="6">
        <f t="shared" ref="H17:H25" si="2">F17-G17</f>
        <v>0</v>
      </c>
    </row>
    <row r="18" spans="1:8" x14ac:dyDescent="0.35">
      <c r="A18" s="4"/>
      <c r="B18" s="3"/>
      <c r="C18" s="3"/>
      <c r="D18" s="5">
        <f t="shared" si="0"/>
        <v>0</v>
      </c>
      <c r="E18" s="5"/>
      <c r="F18" s="5">
        <f t="shared" si="1"/>
        <v>0</v>
      </c>
      <c r="G18" s="5"/>
      <c r="H18" s="6">
        <f t="shared" si="2"/>
        <v>0</v>
      </c>
    </row>
    <row r="19" spans="1:8" x14ac:dyDescent="0.35">
      <c r="A19" s="4"/>
      <c r="B19" s="3"/>
      <c r="C19" s="3"/>
      <c r="D19" s="5">
        <f t="shared" si="0"/>
        <v>0</v>
      </c>
      <c r="E19" s="5"/>
      <c r="F19" s="5">
        <f t="shared" si="1"/>
        <v>0</v>
      </c>
      <c r="G19" s="5"/>
      <c r="H19" s="6">
        <f t="shared" si="2"/>
        <v>0</v>
      </c>
    </row>
    <row r="20" spans="1:8" x14ac:dyDescent="0.35">
      <c r="A20" s="4"/>
      <c r="B20" s="3"/>
      <c r="C20" s="3"/>
      <c r="D20" s="5">
        <f t="shared" si="0"/>
        <v>0</v>
      </c>
      <c r="E20" s="5"/>
      <c r="F20" s="5">
        <f t="shared" si="1"/>
        <v>0</v>
      </c>
      <c r="G20" s="5"/>
      <c r="H20" s="6">
        <f t="shared" si="2"/>
        <v>0</v>
      </c>
    </row>
    <row r="21" spans="1:8" x14ac:dyDescent="0.35">
      <c r="A21" s="4"/>
      <c r="B21" s="3"/>
      <c r="C21" s="3"/>
      <c r="D21" s="5">
        <f t="shared" si="0"/>
        <v>0</v>
      </c>
      <c r="E21" s="5"/>
      <c r="F21" s="5">
        <f t="shared" si="1"/>
        <v>0</v>
      </c>
      <c r="G21" s="5"/>
      <c r="H21" s="6">
        <f t="shared" si="2"/>
        <v>0</v>
      </c>
    </row>
    <row r="22" spans="1:8" x14ac:dyDescent="0.35">
      <c r="A22" s="4"/>
      <c r="B22" s="3"/>
      <c r="C22" s="3"/>
      <c r="D22" s="5">
        <f t="shared" si="0"/>
        <v>0</v>
      </c>
      <c r="E22" s="5"/>
      <c r="F22" s="5">
        <f t="shared" si="1"/>
        <v>0</v>
      </c>
      <c r="G22" s="5"/>
      <c r="H22" s="6">
        <f t="shared" si="2"/>
        <v>0</v>
      </c>
    </row>
    <row r="23" spans="1:8" x14ac:dyDescent="0.35">
      <c r="A23" s="4"/>
      <c r="B23" s="3"/>
      <c r="C23" s="3"/>
      <c r="D23" s="5">
        <f t="shared" si="0"/>
        <v>0</v>
      </c>
      <c r="E23" s="5"/>
      <c r="F23" s="5">
        <f t="shared" si="1"/>
        <v>0</v>
      </c>
      <c r="G23" s="5"/>
      <c r="H23" s="6">
        <f t="shared" si="2"/>
        <v>0</v>
      </c>
    </row>
    <row r="24" spans="1:8" x14ac:dyDescent="0.35">
      <c r="A24" s="4"/>
      <c r="B24" s="3"/>
      <c r="C24" s="3"/>
      <c r="D24" s="5">
        <f t="shared" si="0"/>
        <v>0</v>
      </c>
      <c r="E24" s="5"/>
      <c r="F24" s="5">
        <f t="shared" si="1"/>
        <v>0</v>
      </c>
      <c r="G24" s="5"/>
      <c r="H24" s="6">
        <f t="shared" si="2"/>
        <v>0</v>
      </c>
    </row>
    <row r="25" spans="1:8" x14ac:dyDescent="0.35">
      <c r="A25" s="4"/>
      <c r="B25" s="3"/>
      <c r="C25" s="3"/>
      <c r="D25" s="5">
        <f t="shared" si="0"/>
        <v>0</v>
      </c>
      <c r="E25" s="5"/>
      <c r="F25" s="5">
        <f t="shared" si="1"/>
        <v>0</v>
      </c>
      <c r="G25" s="5"/>
      <c r="H25" s="6">
        <f t="shared" si="2"/>
        <v>0</v>
      </c>
    </row>
    <row r="26" spans="1:8" ht="27.65" customHeight="1" x14ac:dyDescent="0.45">
      <c r="A26" s="22" t="s">
        <v>163</v>
      </c>
      <c r="B26" s="7"/>
      <c r="C26" s="7"/>
      <c r="D26" s="7"/>
      <c r="E26" s="7"/>
      <c r="F26" s="7"/>
      <c r="G26" s="7"/>
      <c r="H26" s="23">
        <f>SUBTOTAL(109,Table2[H. ADDITIONAL STORAGE CAPACITY NEEDED    (Column F minus G)])</f>
        <v>0</v>
      </c>
    </row>
  </sheetData>
  <sortState xmlns:xlrd2="http://schemas.microsoft.com/office/spreadsheetml/2017/richdata2" ref="A11:A28">
    <sortCondition ref="A11"/>
  </sortState>
  <mergeCells count="5">
    <mergeCell ref="A6:H6"/>
    <mergeCell ref="A4:H4"/>
    <mergeCell ref="A3:H3"/>
    <mergeCell ref="A2:H2"/>
    <mergeCell ref="A1:H1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Source'!$A$3:$A$20</xm:f>
          </x14:formula1>
          <xm:sqref>A16:A25</xm:sqref>
        </x14:dataValidation>
        <x14:dataValidation type="list" allowBlank="1" showInputMessage="1" showErrorMessage="1" xr:uid="{00000000-0002-0000-0000-000001000000}">
          <x14:formula1>
            <xm:f>'DATA Source'!$I$3:$I$4</xm:f>
          </x14:formula1>
          <xm:sqref>E16:E25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C43"/>
  <sheetViews>
    <sheetView topLeftCell="A37" workbookViewId="0">
      <selection activeCell="B35" sqref="B35"/>
    </sheetView>
  </sheetViews>
  <sheetFormatPr defaultRowHeight="14.5" x14ac:dyDescent="0.35"/>
  <cols>
    <col min="1" max="1" width="36.90625" customWidth="1"/>
    <col min="2" max="2" width="16.90625" style="30" customWidth="1"/>
    <col min="3" max="3" width="12.90625" customWidth="1"/>
  </cols>
  <sheetData>
    <row r="1" spans="1:3" s="2" customFormat="1" ht="17.5" x14ac:dyDescent="0.35">
      <c r="A1" s="185" t="s">
        <v>118</v>
      </c>
      <c r="B1" s="185"/>
      <c r="C1" s="185"/>
    </row>
    <row r="2" spans="1:3" s="2" customFormat="1" ht="17.5" x14ac:dyDescent="0.35">
      <c r="A2" s="185" t="s">
        <v>148</v>
      </c>
      <c r="B2" s="185"/>
      <c r="C2" s="185"/>
    </row>
    <row r="3" spans="1:3" s="2" customFormat="1" ht="17.5" x14ac:dyDescent="0.35">
      <c r="A3" s="185" t="s">
        <v>149</v>
      </c>
      <c r="B3" s="185"/>
      <c r="C3" s="185"/>
    </row>
    <row r="4" spans="1:3" s="2" customFormat="1" ht="17.5" x14ac:dyDescent="0.35">
      <c r="A4" s="185" t="s">
        <v>150</v>
      </c>
      <c r="B4" s="185"/>
      <c r="C4" s="185"/>
    </row>
    <row r="5" spans="1:3" s="2" customFormat="1" x14ac:dyDescent="0.35">
      <c r="A5" s="19"/>
      <c r="B5" s="19"/>
      <c r="C5" s="19"/>
    </row>
    <row r="6" spans="1:3" s="2" customFormat="1" ht="34.75" customHeight="1" x14ac:dyDescent="0.35">
      <c r="A6" s="186" t="s">
        <v>730</v>
      </c>
      <c r="B6" s="186"/>
      <c r="C6" s="186"/>
    </row>
    <row r="7" spans="1:3" s="2" customFormat="1" ht="17.5" x14ac:dyDescent="0.35">
      <c r="A7" s="17"/>
      <c r="B7" s="17"/>
      <c r="C7" s="17"/>
    </row>
    <row r="8" spans="1:3" ht="18.5" x14ac:dyDescent="0.45">
      <c r="A8" s="46" t="s">
        <v>188</v>
      </c>
      <c r="B8" s="47"/>
      <c r="C8" s="38"/>
    </row>
    <row r="9" spans="1:3" ht="30" customHeight="1" x14ac:dyDescent="0.35">
      <c r="A9" s="37"/>
      <c r="B9" s="34"/>
      <c r="C9" s="33" t="s">
        <v>202</v>
      </c>
    </row>
    <row r="10" spans="1:3" x14ac:dyDescent="0.35">
      <c r="A10" s="29" t="s">
        <v>181</v>
      </c>
      <c r="C10" s="38"/>
    </row>
    <row r="11" spans="1:3" ht="29" x14ac:dyDescent="0.35">
      <c r="A11" s="36" t="s">
        <v>201</v>
      </c>
      <c r="C11" s="30" t="s">
        <v>168</v>
      </c>
    </row>
    <row r="12" spans="1:3" x14ac:dyDescent="0.35">
      <c r="A12" s="31" t="s">
        <v>200</v>
      </c>
      <c r="B12" s="35">
        <f>B10*B11</f>
        <v>0</v>
      </c>
      <c r="C12" s="30" t="str">
        <f>C11</f>
        <v>Tons</v>
      </c>
    </row>
    <row r="13" spans="1:3" x14ac:dyDescent="0.35">
      <c r="A13" s="29" t="s">
        <v>189</v>
      </c>
      <c r="C13" s="38"/>
    </row>
    <row r="14" spans="1:3" x14ac:dyDescent="0.35">
      <c r="A14" s="32" t="s">
        <v>195</v>
      </c>
      <c r="B14" s="30">
        <f>B12*B13</f>
        <v>0</v>
      </c>
      <c r="C14" s="30" t="str">
        <f>C11</f>
        <v>Tons</v>
      </c>
    </row>
    <row r="15" spans="1:3" x14ac:dyDescent="0.35">
      <c r="A15" s="38"/>
      <c r="B15" s="39"/>
      <c r="C15" s="38"/>
    </row>
    <row r="16" spans="1:3" x14ac:dyDescent="0.35">
      <c r="A16" s="187" t="s">
        <v>214</v>
      </c>
      <c r="B16" s="187"/>
      <c r="C16" s="187"/>
    </row>
    <row r="17" spans="1:3" x14ac:dyDescent="0.35">
      <c r="A17" s="29" t="s">
        <v>182</v>
      </c>
      <c r="C17" t="s">
        <v>192</v>
      </c>
    </row>
    <row r="18" spans="1:3" x14ac:dyDescent="0.35">
      <c r="A18" s="29" t="s">
        <v>183</v>
      </c>
      <c r="C18" t="s">
        <v>192</v>
      </c>
    </row>
    <row r="19" spans="1:3" x14ac:dyDescent="0.35">
      <c r="A19" s="29" t="s">
        <v>184</v>
      </c>
      <c r="C19" t="s">
        <v>192</v>
      </c>
    </row>
    <row r="20" spans="1:3" x14ac:dyDescent="0.35">
      <c r="A20" s="31" t="s">
        <v>185</v>
      </c>
      <c r="B20" s="30">
        <f>B17*B18*B19</f>
        <v>0</v>
      </c>
      <c r="C20" t="s">
        <v>208</v>
      </c>
    </row>
    <row r="21" spans="1:3" x14ac:dyDescent="0.35">
      <c r="A21" s="42"/>
      <c r="B21" s="34"/>
      <c r="C21" s="43"/>
    </row>
    <row r="22" spans="1:3" x14ac:dyDescent="0.35">
      <c r="A22" s="187" t="s">
        <v>213</v>
      </c>
      <c r="B22" s="187"/>
      <c r="C22" s="187"/>
    </row>
    <row r="23" spans="1:3" x14ac:dyDescent="0.35">
      <c r="A23" s="29" t="s">
        <v>203</v>
      </c>
      <c r="C23" t="s">
        <v>192</v>
      </c>
    </row>
    <row r="24" spans="1:3" x14ac:dyDescent="0.35">
      <c r="A24" s="29" t="s">
        <v>204</v>
      </c>
      <c r="C24" t="s">
        <v>192</v>
      </c>
    </row>
    <row r="25" spans="1:3" x14ac:dyDescent="0.35">
      <c r="A25" s="29" t="s">
        <v>205</v>
      </c>
      <c r="C25" t="s">
        <v>192</v>
      </c>
    </row>
    <row r="26" spans="1:3" x14ac:dyDescent="0.35">
      <c r="A26" s="31" t="s">
        <v>206</v>
      </c>
      <c r="B26" s="30">
        <f>B23*B24*B25</f>
        <v>0</v>
      </c>
      <c r="C26" t="s">
        <v>208</v>
      </c>
    </row>
    <row r="27" spans="1:3" x14ac:dyDescent="0.35">
      <c r="A27" s="31" t="s">
        <v>210</v>
      </c>
      <c r="B27" s="30">
        <f>B23*B24</f>
        <v>0</v>
      </c>
      <c r="C27" t="s">
        <v>207</v>
      </c>
    </row>
    <row r="28" spans="1:3" x14ac:dyDescent="0.35">
      <c r="A28" s="31" t="s">
        <v>209</v>
      </c>
      <c r="B28" s="41">
        <v>0.25</v>
      </c>
      <c r="C28" s="38"/>
    </row>
    <row r="29" spans="1:3" x14ac:dyDescent="0.35">
      <c r="A29" s="31" t="s">
        <v>211</v>
      </c>
      <c r="B29" s="30">
        <f>B27-(B27*B28)</f>
        <v>0</v>
      </c>
      <c r="C29" t="s">
        <v>212</v>
      </c>
    </row>
    <row r="30" spans="1:3" x14ac:dyDescent="0.35">
      <c r="A30" s="31" t="s">
        <v>224</v>
      </c>
      <c r="B30" s="30">
        <f>B29*B25</f>
        <v>0</v>
      </c>
      <c r="C30" t="str">
        <f>C26</f>
        <v xml:space="preserve">cu. ft. </v>
      </c>
    </row>
    <row r="31" spans="1:3" x14ac:dyDescent="0.35">
      <c r="A31" s="37"/>
      <c r="B31" s="39"/>
      <c r="C31" s="38"/>
    </row>
    <row r="32" spans="1:3" x14ac:dyDescent="0.35">
      <c r="A32" s="187" t="s">
        <v>215</v>
      </c>
      <c r="B32" s="187"/>
      <c r="C32" s="187"/>
    </row>
    <row r="33" spans="1:3" x14ac:dyDescent="0.35">
      <c r="A33" s="31" t="s">
        <v>224</v>
      </c>
      <c r="B33" s="30">
        <f>B30</f>
        <v>0</v>
      </c>
      <c r="C33" t="str">
        <f>C30</f>
        <v xml:space="preserve">cu. ft. </v>
      </c>
    </row>
    <row r="34" spans="1:3" ht="72.5" x14ac:dyDescent="0.35">
      <c r="A34" s="48" t="s">
        <v>225</v>
      </c>
      <c r="B34" s="30">
        <v>27</v>
      </c>
      <c r="C34" s="1" t="s">
        <v>231</v>
      </c>
    </row>
    <row r="35" spans="1:3" x14ac:dyDescent="0.35">
      <c r="A35" s="31" t="s">
        <v>226</v>
      </c>
      <c r="B35" s="45">
        <f>B33/B34</f>
        <v>0</v>
      </c>
      <c r="C35" t="s">
        <v>227</v>
      </c>
    </row>
    <row r="36" spans="1:3" x14ac:dyDescent="0.35">
      <c r="A36" s="29" t="s">
        <v>228</v>
      </c>
      <c r="C36" s="38"/>
    </row>
    <row r="37" spans="1:3" x14ac:dyDescent="0.35">
      <c r="A37" s="31" t="s">
        <v>230</v>
      </c>
      <c r="B37" s="30">
        <f>B35*B36</f>
        <v>0</v>
      </c>
      <c r="C37" s="38"/>
    </row>
    <row r="38" spans="1:3" x14ac:dyDescent="0.35">
      <c r="A38" s="29" t="s">
        <v>1100</v>
      </c>
      <c r="C38" s="38"/>
    </row>
    <row r="39" spans="1:3" x14ac:dyDescent="0.35">
      <c r="A39" s="31" t="s">
        <v>229</v>
      </c>
      <c r="B39" s="30">
        <f>B37*B38</f>
        <v>0</v>
      </c>
    </row>
    <row r="40" spans="1:3" x14ac:dyDescent="0.35">
      <c r="A40" s="40"/>
      <c r="B40" s="39"/>
      <c r="C40" s="38"/>
    </row>
    <row r="41" spans="1:3" ht="29" x14ac:dyDescent="0.35">
      <c r="A41" s="32" t="s">
        <v>194</v>
      </c>
      <c r="B41" s="30">
        <f>B30</f>
        <v>0</v>
      </c>
      <c r="C41" s="30" t="s">
        <v>223</v>
      </c>
    </row>
    <row r="42" spans="1:3" x14ac:dyDescent="0.35">
      <c r="A42" s="32" t="s">
        <v>196</v>
      </c>
      <c r="C42" s="30" t="s">
        <v>223</v>
      </c>
    </row>
    <row r="43" spans="1:3" ht="29" x14ac:dyDescent="0.35">
      <c r="A43" s="32" t="s">
        <v>232</v>
      </c>
      <c r="B43" s="35">
        <f>B41-B42</f>
        <v>0</v>
      </c>
      <c r="C43" s="35" t="s">
        <v>223</v>
      </c>
    </row>
  </sheetData>
  <mergeCells count="8">
    <mergeCell ref="A6:C6"/>
    <mergeCell ref="A22:C22"/>
    <mergeCell ref="A32:C32"/>
    <mergeCell ref="A16:C16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'DATA Source'!$J$3:$J$10</xm:f>
          </x14:formula1>
          <xm:sqref>C11</xm:sqref>
        </x14:dataValidation>
        <x14:dataValidation type="list" allowBlank="1" showInputMessage="1" showErrorMessage="1" xr:uid="{00000000-0002-0000-0900-000001000000}">
          <x14:formula1>
            <xm:f>'DATA Source'!$H$3:$H$155</xm:f>
          </x14:formula1>
          <xm:sqref>B8:B9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K229"/>
  <sheetViews>
    <sheetView zoomScaleNormal="100" workbookViewId="0">
      <selection activeCell="G5" sqref="G5"/>
    </sheetView>
  </sheetViews>
  <sheetFormatPr defaultColWidth="8.90625" defaultRowHeight="13" x14ac:dyDescent="0.35"/>
  <cols>
    <col min="1" max="1" width="27" style="49" customWidth="1"/>
    <col min="2" max="2" width="17.90625" style="49" bestFit="1" customWidth="1"/>
    <col min="3" max="3" width="16.90625" style="50" customWidth="1"/>
    <col min="4" max="4" width="17.6328125" style="50" customWidth="1"/>
    <col min="5" max="16384" width="8.90625" style="49"/>
  </cols>
  <sheetData>
    <row r="1" spans="1:11" ht="22.75" customHeight="1" x14ac:dyDescent="0.35">
      <c r="A1" s="186" t="s">
        <v>731</v>
      </c>
      <c r="B1" s="186"/>
      <c r="C1" s="186"/>
      <c r="D1" s="186"/>
    </row>
    <row r="2" spans="1:11" ht="22.75" customHeight="1" x14ac:dyDescent="0.35">
      <c r="A2" s="188" t="s">
        <v>234</v>
      </c>
      <c r="B2" s="189" t="s">
        <v>732</v>
      </c>
      <c r="C2" s="146" t="s">
        <v>733</v>
      </c>
      <c r="D2" s="146" t="s">
        <v>736</v>
      </c>
    </row>
    <row r="3" spans="1:11" ht="39" customHeight="1" x14ac:dyDescent="0.35">
      <c r="A3" s="188"/>
      <c r="B3" s="189"/>
      <c r="C3" s="147" t="s">
        <v>734</v>
      </c>
      <c r="D3" s="147" t="s">
        <v>735</v>
      </c>
    </row>
    <row r="4" spans="1:11" ht="14.5" x14ac:dyDescent="0.35">
      <c r="A4" s="51" t="s">
        <v>737</v>
      </c>
      <c r="B4" s="51" t="s">
        <v>235</v>
      </c>
      <c r="C4" s="52">
        <v>60</v>
      </c>
      <c r="D4" s="53">
        <v>27.2</v>
      </c>
      <c r="H4"/>
      <c r="I4"/>
      <c r="J4"/>
      <c r="K4"/>
    </row>
    <row r="5" spans="1:11" ht="28" x14ac:dyDescent="0.35">
      <c r="A5" s="140" t="s">
        <v>11</v>
      </c>
      <c r="B5" s="51" t="s">
        <v>236</v>
      </c>
      <c r="C5" s="52">
        <v>40</v>
      </c>
      <c r="D5" s="53">
        <v>18.100000000000001</v>
      </c>
      <c r="H5"/>
      <c r="I5"/>
      <c r="J5"/>
      <c r="K5"/>
    </row>
    <row r="6" spans="1:11" ht="28" x14ac:dyDescent="0.35">
      <c r="A6" s="140"/>
      <c r="B6" s="51" t="s">
        <v>237</v>
      </c>
      <c r="C6" s="52">
        <v>40</v>
      </c>
      <c r="D6" s="53">
        <v>18.100000000000001</v>
      </c>
    </row>
    <row r="7" spans="1:11" ht="14" x14ac:dyDescent="0.35">
      <c r="A7" s="51" t="s">
        <v>15</v>
      </c>
      <c r="B7" s="51" t="s">
        <v>238</v>
      </c>
      <c r="C7" s="52">
        <v>24</v>
      </c>
      <c r="D7" s="53">
        <v>10.9</v>
      </c>
    </row>
    <row r="8" spans="1:11" ht="14" x14ac:dyDescent="0.35">
      <c r="A8" s="54" t="s">
        <v>738</v>
      </c>
      <c r="B8" s="51" t="s">
        <v>239</v>
      </c>
      <c r="C8" s="55">
        <v>26</v>
      </c>
      <c r="D8" s="53">
        <v>11.8</v>
      </c>
    </row>
    <row r="9" spans="1:11" ht="14" x14ac:dyDescent="0.35">
      <c r="A9" s="51" t="s">
        <v>22</v>
      </c>
      <c r="B9" s="51" t="s">
        <v>240</v>
      </c>
      <c r="C9" s="52">
        <v>23</v>
      </c>
      <c r="D9" s="53">
        <v>10.4</v>
      </c>
    </row>
    <row r="10" spans="1:11" ht="14" x14ac:dyDescent="0.35">
      <c r="A10" s="51" t="s">
        <v>241</v>
      </c>
      <c r="B10" s="51" t="s">
        <v>242</v>
      </c>
      <c r="C10" s="52">
        <v>20</v>
      </c>
      <c r="D10" s="56">
        <v>9.1</v>
      </c>
    </row>
    <row r="11" spans="1:11" ht="14" x14ac:dyDescent="0.35">
      <c r="A11" s="51" t="s">
        <v>243</v>
      </c>
      <c r="B11" s="51" t="s">
        <v>235</v>
      </c>
      <c r="C11" s="55">
        <v>50</v>
      </c>
      <c r="D11" s="53">
        <v>22.7</v>
      </c>
    </row>
    <row r="12" spans="1:11" ht="14" x14ac:dyDescent="0.35">
      <c r="A12" s="51" t="s">
        <v>26</v>
      </c>
      <c r="B12" s="51" t="s">
        <v>244</v>
      </c>
      <c r="C12" s="55">
        <v>30</v>
      </c>
      <c r="D12" s="53">
        <v>13.6</v>
      </c>
    </row>
    <row r="13" spans="1:11" ht="14" x14ac:dyDescent="0.35">
      <c r="A13" s="140" t="s">
        <v>30</v>
      </c>
      <c r="B13" s="57" t="s">
        <v>245</v>
      </c>
      <c r="C13" s="54" t="s">
        <v>246</v>
      </c>
      <c r="D13" s="54" t="s">
        <v>247</v>
      </c>
    </row>
    <row r="14" spans="1:11" ht="28" x14ac:dyDescent="0.35">
      <c r="A14" s="140"/>
      <c r="B14" s="51" t="s">
        <v>248</v>
      </c>
      <c r="C14" s="55">
        <v>26</v>
      </c>
      <c r="D14" s="56">
        <v>11.8</v>
      </c>
    </row>
    <row r="15" spans="1:11" ht="14" x14ac:dyDescent="0.35">
      <c r="A15" s="51" t="s">
        <v>38</v>
      </c>
      <c r="B15" s="51" t="s">
        <v>240</v>
      </c>
      <c r="C15" s="55">
        <v>40</v>
      </c>
      <c r="D15" s="53">
        <v>18.100000000000001</v>
      </c>
    </row>
    <row r="16" spans="1:11" ht="14" x14ac:dyDescent="0.35">
      <c r="A16" s="51" t="s">
        <v>119</v>
      </c>
      <c r="B16" s="51" t="s">
        <v>235</v>
      </c>
      <c r="C16" s="55">
        <v>48</v>
      </c>
      <c r="D16" s="53">
        <v>21.8</v>
      </c>
    </row>
    <row r="17" spans="1:4" ht="14" x14ac:dyDescent="0.35">
      <c r="A17" s="51" t="s">
        <v>739</v>
      </c>
      <c r="B17" s="58"/>
      <c r="C17" s="59"/>
      <c r="D17" s="59"/>
    </row>
    <row r="18" spans="1:4" ht="14" x14ac:dyDescent="0.35">
      <c r="A18" s="51" t="s">
        <v>740</v>
      </c>
      <c r="B18" s="51" t="s">
        <v>235</v>
      </c>
      <c r="C18" s="55">
        <v>56</v>
      </c>
      <c r="D18" s="53">
        <v>25.4</v>
      </c>
    </row>
    <row r="19" spans="1:4" ht="14" x14ac:dyDescent="0.35">
      <c r="A19" s="140" t="s">
        <v>741</v>
      </c>
      <c r="B19" s="51" t="s">
        <v>235</v>
      </c>
      <c r="C19" s="55">
        <v>60</v>
      </c>
      <c r="D19" s="53">
        <v>27.2</v>
      </c>
    </row>
    <row r="20" spans="1:4" ht="14" x14ac:dyDescent="0.35">
      <c r="A20" s="140"/>
      <c r="B20" s="51" t="s">
        <v>249</v>
      </c>
      <c r="C20" s="55">
        <v>100</v>
      </c>
      <c r="D20" s="53">
        <v>45.4</v>
      </c>
    </row>
    <row r="21" spans="1:4" ht="14" x14ac:dyDescent="0.35">
      <c r="A21" s="51" t="s">
        <v>742</v>
      </c>
      <c r="B21" s="51" t="s">
        <v>235</v>
      </c>
      <c r="C21" s="54" t="s">
        <v>250</v>
      </c>
      <c r="D21" s="54" t="s">
        <v>251</v>
      </c>
    </row>
    <row r="22" spans="1:4" ht="14" x14ac:dyDescent="0.35">
      <c r="A22" s="51" t="s">
        <v>743</v>
      </c>
      <c r="B22" s="51" t="s">
        <v>235</v>
      </c>
      <c r="C22" s="54" t="s">
        <v>250</v>
      </c>
      <c r="D22" s="54" t="s">
        <v>251</v>
      </c>
    </row>
    <row r="23" spans="1:4" ht="14" x14ac:dyDescent="0.35">
      <c r="A23" s="51" t="s">
        <v>744</v>
      </c>
      <c r="B23" s="58"/>
      <c r="C23" s="59"/>
      <c r="D23" s="59"/>
    </row>
    <row r="24" spans="1:4" ht="14" x14ac:dyDescent="0.35">
      <c r="A24" s="51" t="s">
        <v>745</v>
      </c>
      <c r="B24" s="51" t="s">
        <v>249</v>
      </c>
      <c r="C24" s="55">
        <v>25</v>
      </c>
      <c r="D24" s="53">
        <v>11.3</v>
      </c>
    </row>
    <row r="25" spans="1:4" ht="14" x14ac:dyDescent="0.35">
      <c r="A25" s="51" t="s">
        <v>746</v>
      </c>
      <c r="B25" s="51" t="s">
        <v>252</v>
      </c>
      <c r="C25" s="55">
        <v>38</v>
      </c>
      <c r="D25" s="53">
        <v>17.2</v>
      </c>
    </row>
    <row r="26" spans="1:4" ht="14" x14ac:dyDescent="0.35">
      <c r="A26" s="51" t="s">
        <v>747</v>
      </c>
      <c r="B26" s="58"/>
      <c r="C26" s="59"/>
      <c r="D26" s="59"/>
    </row>
    <row r="27" spans="1:4" ht="14" x14ac:dyDescent="0.35">
      <c r="A27" s="54" t="s">
        <v>748</v>
      </c>
      <c r="B27" s="51" t="s">
        <v>253</v>
      </c>
      <c r="C27" s="55">
        <v>380</v>
      </c>
      <c r="D27" s="55">
        <v>172</v>
      </c>
    </row>
    <row r="28" spans="1:4" ht="14" x14ac:dyDescent="0.35">
      <c r="A28" s="54" t="s">
        <v>749</v>
      </c>
      <c r="B28" s="51" t="s">
        <v>253</v>
      </c>
      <c r="C28" s="55">
        <v>425</v>
      </c>
      <c r="D28" s="52">
        <v>193</v>
      </c>
    </row>
    <row r="29" spans="1:4" ht="14" x14ac:dyDescent="0.35">
      <c r="A29" s="54" t="s">
        <v>750</v>
      </c>
      <c r="B29" s="51" t="s">
        <v>253</v>
      </c>
      <c r="C29" s="52">
        <v>450</v>
      </c>
      <c r="D29" s="52">
        <v>204</v>
      </c>
    </row>
    <row r="30" spans="1:4" ht="14" x14ac:dyDescent="0.35">
      <c r="A30" s="51" t="s">
        <v>751</v>
      </c>
      <c r="B30" s="51" t="s">
        <v>254</v>
      </c>
      <c r="C30" s="52">
        <v>6</v>
      </c>
      <c r="D30" s="56">
        <v>2.7</v>
      </c>
    </row>
    <row r="31" spans="1:4" ht="14" x14ac:dyDescent="0.35">
      <c r="A31" s="51" t="s">
        <v>752</v>
      </c>
      <c r="B31" s="51" t="s">
        <v>235</v>
      </c>
      <c r="C31" s="54" t="s">
        <v>255</v>
      </c>
      <c r="D31" s="54" t="s">
        <v>256</v>
      </c>
    </row>
    <row r="32" spans="1:4" ht="14" x14ac:dyDescent="0.35">
      <c r="A32" s="51" t="s">
        <v>53</v>
      </c>
      <c r="B32" s="51" t="s">
        <v>240</v>
      </c>
      <c r="C32" s="55">
        <v>23</v>
      </c>
      <c r="D32" s="53">
        <v>10.4</v>
      </c>
    </row>
    <row r="33" spans="1:4" ht="14" x14ac:dyDescent="0.35">
      <c r="A33" s="51" t="s">
        <v>753</v>
      </c>
      <c r="B33" s="51" t="s">
        <v>257</v>
      </c>
      <c r="C33" s="52">
        <v>333</v>
      </c>
      <c r="D33" s="55">
        <v>151</v>
      </c>
    </row>
    <row r="34" spans="1:4" ht="14" x14ac:dyDescent="0.35">
      <c r="A34" s="51" t="s">
        <v>754</v>
      </c>
      <c r="B34" s="51" t="s">
        <v>235</v>
      </c>
      <c r="C34" s="54" t="s">
        <v>258</v>
      </c>
      <c r="D34" s="54" t="s">
        <v>259</v>
      </c>
    </row>
    <row r="35" spans="1:4" ht="14" x14ac:dyDescent="0.35">
      <c r="A35" s="51" t="s">
        <v>755</v>
      </c>
      <c r="B35" s="51" t="s">
        <v>240</v>
      </c>
      <c r="C35" s="52">
        <v>25</v>
      </c>
      <c r="D35" s="53">
        <v>11.3</v>
      </c>
    </row>
    <row r="36" spans="1:4" ht="14" x14ac:dyDescent="0.35">
      <c r="A36" s="51" t="s">
        <v>133</v>
      </c>
      <c r="B36" s="51" t="s">
        <v>235</v>
      </c>
      <c r="C36" s="55">
        <v>48</v>
      </c>
      <c r="D36" s="53">
        <v>21.8</v>
      </c>
    </row>
    <row r="37" spans="1:4" ht="14" x14ac:dyDescent="0.35">
      <c r="A37" s="51" t="s">
        <v>159</v>
      </c>
      <c r="B37" s="51" t="s">
        <v>260</v>
      </c>
      <c r="C37" s="55">
        <v>68</v>
      </c>
      <c r="D37" s="53">
        <v>30.9</v>
      </c>
    </row>
    <row r="38" spans="1:4" ht="14" x14ac:dyDescent="0.35">
      <c r="A38" s="140" t="s">
        <v>61</v>
      </c>
      <c r="B38" s="51" t="s">
        <v>261</v>
      </c>
      <c r="C38" s="52">
        <v>50</v>
      </c>
      <c r="D38" s="53">
        <v>22.7</v>
      </c>
    </row>
    <row r="39" spans="1:4" ht="14" x14ac:dyDescent="0.35">
      <c r="A39" s="140"/>
      <c r="B39" s="51" t="s">
        <v>262</v>
      </c>
      <c r="C39" s="55">
        <v>50</v>
      </c>
      <c r="D39" s="53">
        <v>22.7</v>
      </c>
    </row>
    <row r="40" spans="1:4" ht="14" x14ac:dyDescent="0.35">
      <c r="A40" s="140"/>
      <c r="B40" s="51" t="s">
        <v>263</v>
      </c>
      <c r="C40" s="55">
        <v>80</v>
      </c>
      <c r="D40" s="53">
        <v>36.299999999999997</v>
      </c>
    </row>
    <row r="41" spans="1:4" ht="30" customHeight="1" x14ac:dyDescent="0.35">
      <c r="A41" s="140" t="s">
        <v>756</v>
      </c>
      <c r="B41" s="51" t="s">
        <v>264</v>
      </c>
      <c r="C41" s="55" t="s">
        <v>265</v>
      </c>
      <c r="D41" s="53" t="s">
        <v>266</v>
      </c>
    </row>
    <row r="42" spans="1:4" ht="42" x14ac:dyDescent="0.3">
      <c r="A42" s="140"/>
      <c r="B42" s="60" t="s">
        <v>267</v>
      </c>
      <c r="C42" s="54" t="s">
        <v>268</v>
      </c>
      <c r="D42" s="54" t="s">
        <v>269</v>
      </c>
    </row>
    <row r="43" spans="1:4" ht="14" x14ac:dyDescent="0.35">
      <c r="A43" s="51" t="s">
        <v>69</v>
      </c>
      <c r="B43" s="51" t="s">
        <v>270</v>
      </c>
      <c r="C43" s="55">
        <v>40</v>
      </c>
      <c r="D43" s="53">
        <v>18.100000000000001</v>
      </c>
    </row>
    <row r="44" spans="1:4" ht="28" x14ac:dyDescent="0.35">
      <c r="A44" s="140" t="s">
        <v>757</v>
      </c>
      <c r="B44" s="51" t="s">
        <v>271</v>
      </c>
      <c r="C44" s="59"/>
      <c r="D44" s="59"/>
    </row>
    <row r="45" spans="1:4" ht="14" x14ac:dyDescent="0.35">
      <c r="A45" s="140"/>
      <c r="B45" s="51" t="s">
        <v>272</v>
      </c>
      <c r="C45" s="52">
        <v>48</v>
      </c>
      <c r="D45" s="53">
        <v>21.8</v>
      </c>
    </row>
    <row r="46" spans="1:4" ht="14" x14ac:dyDescent="0.35">
      <c r="A46" s="140"/>
      <c r="B46" s="51" t="s">
        <v>273</v>
      </c>
      <c r="C46" s="55">
        <v>50</v>
      </c>
      <c r="D46" s="53">
        <v>22.7</v>
      </c>
    </row>
    <row r="47" spans="1:4" ht="14" x14ac:dyDescent="0.35">
      <c r="A47" s="51" t="s">
        <v>758</v>
      </c>
      <c r="B47" s="57" t="s">
        <v>274</v>
      </c>
      <c r="C47" s="52">
        <v>41</v>
      </c>
      <c r="D47" s="56">
        <v>18.600000000000001</v>
      </c>
    </row>
    <row r="48" spans="1:4" ht="14" x14ac:dyDescent="0.35">
      <c r="A48" s="67" t="s">
        <v>275</v>
      </c>
      <c r="B48" s="57" t="s">
        <v>276</v>
      </c>
      <c r="C48" s="52">
        <v>8</v>
      </c>
      <c r="D48" s="53">
        <v>3.6</v>
      </c>
    </row>
    <row r="49" spans="1:4" ht="28" x14ac:dyDescent="0.35">
      <c r="A49" s="67"/>
      <c r="B49" s="51" t="s">
        <v>277</v>
      </c>
      <c r="C49" s="61" t="s">
        <v>278</v>
      </c>
      <c r="D49" s="54" t="s">
        <v>279</v>
      </c>
    </row>
    <row r="50" spans="1:4" ht="28" x14ac:dyDescent="0.35">
      <c r="A50" s="140" t="s">
        <v>81</v>
      </c>
      <c r="B50" s="51" t="s">
        <v>280</v>
      </c>
      <c r="C50" s="52">
        <v>25</v>
      </c>
      <c r="D50" s="53">
        <v>11.3</v>
      </c>
    </row>
    <row r="51" spans="1:4" ht="14" x14ac:dyDescent="0.35">
      <c r="A51" s="140"/>
      <c r="B51" s="57" t="s">
        <v>281</v>
      </c>
      <c r="C51" s="52">
        <v>60</v>
      </c>
      <c r="D51" s="56">
        <v>27.2</v>
      </c>
    </row>
    <row r="52" spans="1:4" ht="14" x14ac:dyDescent="0.35">
      <c r="A52" s="51" t="s">
        <v>85</v>
      </c>
      <c r="B52" s="57" t="s">
        <v>282</v>
      </c>
      <c r="C52" s="52">
        <v>60</v>
      </c>
      <c r="D52" s="53">
        <v>27.2</v>
      </c>
    </row>
    <row r="53" spans="1:4" ht="14" x14ac:dyDescent="0.35">
      <c r="A53" s="140" t="s">
        <v>88</v>
      </c>
      <c r="B53" s="57" t="s">
        <v>283</v>
      </c>
      <c r="C53" s="52">
        <v>18</v>
      </c>
      <c r="D53" s="53">
        <v>8.1999999999999993</v>
      </c>
    </row>
    <row r="54" spans="1:4" ht="14" x14ac:dyDescent="0.35">
      <c r="A54" s="140"/>
      <c r="B54" s="51" t="s">
        <v>284</v>
      </c>
      <c r="C54" s="52">
        <v>20</v>
      </c>
      <c r="D54" s="53">
        <v>9.1</v>
      </c>
    </row>
    <row r="55" spans="1:4" ht="14" x14ac:dyDescent="0.35">
      <c r="A55" s="51" t="s">
        <v>759</v>
      </c>
      <c r="B55" s="57" t="s">
        <v>285</v>
      </c>
      <c r="C55" s="52">
        <v>10</v>
      </c>
      <c r="D55" s="53">
        <v>4.5</v>
      </c>
    </row>
    <row r="56" spans="1:4" ht="14" x14ac:dyDescent="0.35">
      <c r="A56" s="51" t="s">
        <v>760</v>
      </c>
      <c r="B56" s="57" t="s">
        <v>274</v>
      </c>
      <c r="C56" s="55">
        <v>60</v>
      </c>
      <c r="D56" s="53">
        <v>27.2</v>
      </c>
    </row>
    <row r="57" spans="1:4" ht="14" x14ac:dyDescent="0.35">
      <c r="A57" s="57" t="s">
        <v>761</v>
      </c>
      <c r="B57" s="57" t="s">
        <v>286</v>
      </c>
      <c r="C57" s="56">
        <v>132.30000000000001</v>
      </c>
      <c r="D57" s="55">
        <v>60</v>
      </c>
    </row>
    <row r="58" spans="1:4" ht="14" x14ac:dyDescent="0.35">
      <c r="A58" s="57" t="s">
        <v>762</v>
      </c>
      <c r="B58" s="51" t="s">
        <v>235</v>
      </c>
      <c r="C58" s="52">
        <v>70</v>
      </c>
      <c r="D58" s="53">
        <v>31.8</v>
      </c>
    </row>
    <row r="59" spans="1:4" ht="14" x14ac:dyDescent="0.35">
      <c r="A59" s="62" t="s">
        <v>287</v>
      </c>
      <c r="B59" s="51" t="s">
        <v>235</v>
      </c>
      <c r="C59" s="52">
        <v>56</v>
      </c>
      <c r="D59" s="56">
        <v>25.4</v>
      </c>
    </row>
    <row r="60" spans="1:4" ht="14" x14ac:dyDescent="0.35">
      <c r="A60" s="63" t="s">
        <v>288</v>
      </c>
      <c r="B60" s="51" t="s">
        <v>235</v>
      </c>
      <c r="C60" s="55">
        <v>50</v>
      </c>
      <c r="D60" s="56">
        <v>22.7</v>
      </c>
    </row>
    <row r="61" spans="1:4" ht="14" x14ac:dyDescent="0.35">
      <c r="A61" s="63" t="s">
        <v>289</v>
      </c>
      <c r="B61" s="51" t="s">
        <v>290</v>
      </c>
      <c r="C61" s="56">
        <v>7.7</v>
      </c>
      <c r="D61" s="53">
        <v>3.5</v>
      </c>
    </row>
    <row r="62" spans="1:4" ht="14" x14ac:dyDescent="0.35">
      <c r="A62" s="62" t="s">
        <v>291</v>
      </c>
      <c r="B62" s="51" t="s">
        <v>290</v>
      </c>
      <c r="C62" s="64">
        <v>11.72</v>
      </c>
      <c r="D62" s="56">
        <v>5.3</v>
      </c>
    </row>
    <row r="63" spans="1:4" ht="14" x14ac:dyDescent="0.35">
      <c r="A63" s="62" t="s">
        <v>292</v>
      </c>
      <c r="B63" s="51" t="s">
        <v>240</v>
      </c>
      <c r="C63" s="52">
        <v>50</v>
      </c>
      <c r="D63" s="53">
        <v>22.7</v>
      </c>
    </row>
    <row r="64" spans="1:4" ht="14" x14ac:dyDescent="0.35">
      <c r="A64" s="58"/>
      <c r="B64" s="57" t="s">
        <v>293</v>
      </c>
      <c r="C64" s="52">
        <v>42</v>
      </c>
      <c r="D64" s="53">
        <v>19.100000000000001</v>
      </c>
    </row>
    <row r="65" spans="1:4" ht="14" x14ac:dyDescent="0.35">
      <c r="A65" s="140" t="s">
        <v>763</v>
      </c>
      <c r="B65" s="57" t="s">
        <v>294</v>
      </c>
      <c r="C65" s="52">
        <v>500</v>
      </c>
      <c r="D65" s="55">
        <v>227</v>
      </c>
    </row>
    <row r="66" spans="1:4" ht="14" x14ac:dyDescent="0.35">
      <c r="A66" s="140"/>
      <c r="B66" s="57" t="s">
        <v>295</v>
      </c>
      <c r="C66" s="52">
        <v>480</v>
      </c>
      <c r="D66" s="52">
        <v>218</v>
      </c>
    </row>
    <row r="67" spans="1:4" ht="14" x14ac:dyDescent="0.35">
      <c r="A67" s="51" t="s">
        <v>764</v>
      </c>
      <c r="B67" s="57" t="s">
        <v>274</v>
      </c>
      <c r="C67" s="52">
        <v>32</v>
      </c>
      <c r="D67" s="56">
        <v>14.5</v>
      </c>
    </row>
    <row r="68" spans="1:4" ht="14" x14ac:dyDescent="0.35">
      <c r="A68" s="51" t="s">
        <v>765</v>
      </c>
      <c r="B68" s="57" t="s">
        <v>276</v>
      </c>
      <c r="C68" s="56">
        <v>7.7</v>
      </c>
      <c r="D68" s="56">
        <v>3.5</v>
      </c>
    </row>
    <row r="69" spans="1:4" x14ac:dyDescent="0.35">
      <c r="A69" s="57" t="s">
        <v>766</v>
      </c>
      <c r="B69" s="57" t="s">
        <v>274</v>
      </c>
      <c r="C69" s="52">
        <v>60</v>
      </c>
      <c r="D69" s="56">
        <v>27.2</v>
      </c>
    </row>
    <row r="70" spans="1:4" x14ac:dyDescent="0.35">
      <c r="A70" s="67" t="s">
        <v>23</v>
      </c>
      <c r="B70" s="57" t="s">
        <v>296</v>
      </c>
      <c r="C70" s="52">
        <v>100</v>
      </c>
      <c r="D70" s="56">
        <v>45.4</v>
      </c>
    </row>
    <row r="71" spans="1:4" ht="28" x14ac:dyDescent="0.35">
      <c r="A71" s="67"/>
      <c r="B71" s="51" t="s">
        <v>297</v>
      </c>
      <c r="C71" s="52">
        <v>18</v>
      </c>
      <c r="D71" s="56">
        <v>8.1999999999999993</v>
      </c>
    </row>
    <row r="72" spans="1:4" x14ac:dyDescent="0.35">
      <c r="A72" s="57" t="s">
        <v>767</v>
      </c>
      <c r="B72" s="57" t="s">
        <v>276</v>
      </c>
      <c r="C72" s="64">
        <v>8.3800000000000008</v>
      </c>
      <c r="D72" s="64">
        <v>3.8</v>
      </c>
    </row>
    <row r="73" spans="1:4" ht="28" x14ac:dyDescent="0.35">
      <c r="A73" s="51" t="s">
        <v>27</v>
      </c>
      <c r="B73" s="51" t="s">
        <v>298</v>
      </c>
      <c r="C73" s="52">
        <v>55</v>
      </c>
      <c r="D73" s="56">
        <v>24.9</v>
      </c>
    </row>
    <row r="74" spans="1:4" x14ac:dyDescent="0.35">
      <c r="A74" s="57" t="s">
        <v>768</v>
      </c>
      <c r="B74" s="57" t="s">
        <v>299</v>
      </c>
      <c r="C74" s="52">
        <v>6</v>
      </c>
      <c r="D74" s="56">
        <v>2.7</v>
      </c>
    </row>
    <row r="75" spans="1:4" ht="26" x14ac:dyDescent="0.35">
      <c r="A75" s="57" t="s">
        <v>39</v>
      </c>
      <c r="B75" s="57" t="s">
        <v>300</v>
      </c>
      <c r="C75" s="52">
        <v>33</v>
      </c>
      <c r="D75" s="56">
        <v>15</v>
      </c>
    </row>
    <row r="76" spans="1:4" ht="14" x14ac:dyDescent="0.35">
      <c r="A76" s="51" t="s">
        <v>769</v>
      </c>
      <c r="B76" s="57" t="s">
        <v>301</v>
      </c>
      <c r="C76" s="56">
        <v>47</v>
      </c>
      <c r="D76" s="56">
        <v>21.3</v>
      </c>
    </row>
    <row r="77" spans="1:4" ht="26" x14ac:dyDescent="0.35">
      <c r="A77" s="57" t="s">
        <v>770</v>
      </c>
      <c r="B77" s="57" t="s">
        <v>300</v>
      </c>
      <c r="C77" s="52">
        <v>25</v>
      </c>
      <c r="D77" s="53">
        <v>11.3</v>
      </c>
    </row>
    <row r="78" spans="1:4" ht="14" x14ac:dyDescent="0.35">
      <c r="A78" s="57" t="s">
        <v>771</v>
      </c>
      <c r="B78" s="57" t="s">
        <v>302</v>
      </c>
      <c r="C78" s="52">
        <v>6</v>
      </c>
      <c r="D78" s="53">
        <v>2.7</v>
      </c>
    </row>
    <row r="79" spans="1:4" x14ac:dyDescent="0.35">
      <c r="A79" s="57" t="s">
        <v>126</v>
      </c>
      <c r="B79" s="57" t="s">
        <v>274</v>
      </c>
      <c r="C79" s="52">
        <v>56</v>
      </c>
      <c r="D79" s="56">
        <v>25.4</v>
      </c>
    </row>
    <row r="80" spans="1:4" x14ac:dyDescent="0.35">
      <c r="A80" s="57" t="s">
        <v>772</v>
      </c>
      <c r="B80" s="57" t="s">
        <v>286</v>
      </c>
      <c r="C80" s="52">
        <v>100</v>
      </c>
      <c r="D80" s="56">
        <v>45.4</v>
      </c>
    </row>
    <row r="81" spans="1:4" ht="27.65" customHeight="1" x14ac:dyDescent="0.35">
      <c r="A81" s="67" t="s">
        <v>50</v>
      </c>
      <c r="B81" s="57" t="s">
        <v>303</v>
      </c>
      <c r="C81" s="141">
        <v>30</v>
      </c>
      <c r="D81" s="142">
        <v>13.6</v>
      </c>
    </row>
    <row r="82" spans="1:4" ht="28" x14ac:dyDescent="0.35">
      <c r="A82" s="67"/>
      <c r="B82" s="51" t="s">
        <v>304</v>
      </c>
      <c r="C82" s="141"/>
      <c r="D82" s="142"/>
    </row>
    <row r="83" spans="1:4" ht="26" x14ac:dyDescent="0.35">
      <c r="A83" s="67"/>
      <c r="B83" s="57" t="s">
        <v>305</v>
      </c>
      <c r="C83" s="65">
        <v>10</v>
      </c>
      <c r="D83" s="66">
        <v>4.5</v>
      </c>
    </row>
    <row r="84" spans="1:4" ht="14" x14ac:dyDescent="0.35">
      <c r="A84" s="57" t="s">
        <v>306</v>
      </c>
      <c r="B84" s="57" t="s">
        <v>307</v>
      </c>
      <c r="C84" s="52">
        <v>40</v>
      </c>
      <c r="D84" s="53">
        <v>18.100000000000001</v>
      </c>
    </row>
    <row r="85" spans="1:4" ht="14" x14ac:dyDescent="0.35">
      <c r="A85" s="57" t="s">
        <v>773</v>
      </c>
      <c r="B85" s="57" t="s">
        <v>308</v>
      </c>
      <c r="C85" s="52">
        <v>40</v>
      </c>
      <c r="D85" s="53">
        <v>18.100000000000001</v>
      </c>
    </row>
    <row r="86" spans="1:4" ht="14" x14ac:dyDescent="0.35">
      <c r="A86" s="57" t="s">
        <v>774</v>
      </c>
      <c r="B86" s="57" t="s">
        <v>309</v>
      </c>
      <c r="C86" s="52">
        <v>40</v>
      </c>
      <c r="D86" s="53">
        <v>18.100000000000001</v>
      </c>
    </row>
    <row r="87" spans="1:4" ht="14" x14ac:dyDescent="0.35">
      <c r="A87" s="57" t="s">
        <v>775</v>
      </c>
      <c r="B87" s="57" t="s">
        <v>310</v>
      </c>
      <c r="C87" s="52">
        <v>34</v>
      </c>
      <c r="D87" s="53">
        <v>15.4</v>
      </c>
    </row>
    <row r="88" spans="1:4" ht="14" x14ac:dyDescent="0.35">
      <c r="A88" s="57" t="s">
        <v>62</v>
      </c>
      <c r="B88" s="57" t="s">
        <v>311</v>
      </c>
      <c r="C88" s="54" t="s">
        <v>312</v>
      </c>
      <c r="D88" s="54" t="s">
        <v>313</v>
      </c>
    </row>
    <row r="89" spans="1:4" x14ac:dyDescent="0.35">
      <c r="A89" s="67" t="s">
        <v>776</v>
      </c>
      <c r="B89" s="57" t="s">
        <v>314</v>
      </c>
      <c r="C89" s="52">
        <v>20</v>
      </c>
      <c r="D89" s="56">
        <v>9.1</v>
      </c>
    </row>
    <row r="90" spans="1:4" ht="14" x14ac:dyDescent="0.35">
      <c r="A90" s="67" t="s">
        <v>738</v>
      </c>
      <c r="B90" s="57" t="s">
        <v>245</v>
      </c>
      <c r="C90" s="52">
        <v>28</v>
      </c>
      <c r="D90" s="53">
        <v>12.7</v>
      </c>
    </row>
    <row r="91" spans="1:4" ht="14" x14ac:dyDescent="0.35">
      <c r="A91" s="67"/>
      <c r="B91" s="57" t="s">
        <v>315</v>
      </c>
      <c r="C91" s="55">
        <v>20</v>
      </c>
      <c r="D91" s="56">
        <v>9.1</v>
      </c>
    </row>
    <row r="92" spans="1:4" ht="14" x14ac:dyDescent="0.35">
      <c r="A92" s="57" t="s">
        <v>777</v>
      </c>
      <c r="B92" s="51" t="s">
        <v>235</v>
      </c>
      <c r="C92" s="52">
        <v>44</v>
      </c>
      <c r="D92" s="53">
        <v>20</v>
      </c>
    </row>
    <row r="93" spans="1:4" ht="14" x14ac:dyDescent="0.35">
      <c r="A93" s="57" t="s">
        <v>778</v>
      </c>
      <c r="B93" s="57" t="s">
        <v>274</v>
      </c>
      <c r="C93" s="52">
        <v>50</v>
      </c>
      <c r="D93" s="53">
        <v>22.7</v>
      </c>
    </row>
    <row r="94" spans="1:4" ht="14" x14ac:dyDescent="0.35">
      <c r="A94" s="57" t="s">
        <v>779</v>
      </c>
      <c r="B94" s="57" t="s">
        <v>276</v>
      </c>
      <c r="C94" s="68">
        <v>11.84</v>
      </c>
      <c r="D94" s="56">
        <v>5.4</v>
      </c>
    </row>
    <row r="95" spans="1:4" ht="14" x14ac:dyDescent="0.35">
      <c r="A95" s="57" t="s">
        <v>780</v>
      </c>
      <c r="B95" s="58" t="s">
        <v>316</v>
      </c>
      <c r="C95" s="52">
        <v>30</v>
      </c>
      <c r="D95" s="53">
        <v>13.6</v>
      </c>
    </row>
    <row r="96" spans="1:4" ht="14" x14ac:dyDescent="0.35">
      <c r="A96" s="57" t="s">
        <v>156</v>
      </c>
      <c r="B96" s="57" t="s">
        <v>294</v>
      </c>
      <c r="C96" s="52">
        <v>200</v>
      </c>
      <c r="D96" s="53">
        <v>90.7</v>
      </c>
    </row>
    <row r="97" spans="1:4" ht="14" x14ac:dyDescent="0.35">
      <c r="A97" s="57" t="s">
        <v>781</v>
      </c>
      <c r="B97" s="57" t="s">
        <v>317</v>
      </c>
      <c r="C97" s="55">
        <v>50</v>
      </c>
      <c r="D97" s="53">
        <v>22.7</v>
      </c>
    </row>
    <row r="98" spans="1:4" ht="14" x14ac:dyDescent="0.35">
      <c r="A98" s="57" t="s">
        <v>782</v>
      </c>
      <c r="B98" s="57" t="s">
        <v>274</v>
      </c>
      <c r="C98" s="54" t="s">
        <v>318</v>
      </c>
      <c r="D98" s="54" t="s">
        <v>319</v>
      </c>
    </row>
    <row r="99" spans="1:4" ht="15.65" customHeight="1" x14ac:dyDescent="0.35">
      <c r="A99" s="57" t="s">
        <v>783</v>
      </c>
      <c r="B99" s="57" t="s">
        <v>282</v>
      </c>
      <c r="C99" s="55">
        <v>25</v>
      </c>
      <c r="D99" s="53">
        <v>11.3</v>
      </c>
    </row>
    <row r="100" spans="1:4" ht="28" x14ac:dyDescent="0.35">
      <c r="A100" s="57" t="s">
        <v>320</v>
      </c>
      <c r="B100" s="57" t="s">
        <v>321</v>
      </c>
      <c r="C100" s="54" t="s">
        <v>322</v>
      </c>
      <c r="D100" s="54" t="s">
        <v>323</v>
      </c>
    </row>
    <row r="101" spans="1:4" x14ac:dyDescent="0.35">
      <c r="A101" s="49" t="s">
        <v>324</v>
      </c>
      <c r="B101" s="49" t="s">
        <v>325</v>
      </c>
      <c r="C101" s="69" t="s">
        <v>326</v>
      </c>
      <c r="D101" s="69" t="s">
        <v>327</v>
      </c>
    </row>
    <row r="102" spans="1:4" ht="14" x14ac:dyDescent="0.35">
      <c r="A102" s="57" t="s">
        <v>328</v>
      </c>
      <c r="B102" s="57" t="s">
        <v>329</v>
      </c>
      <c r="C102" s="61" t="s">
        <v>330</v>
      </c>
      <c r="D102" s="54" t="s">
        <v>331</v>
      </c>
    </row>
    <row r="103" spans="1:4" ht="27" x14ac:dyDescent="0.35">
      <c r="A103" s="58" t="s">
        <v>841</v>
      </c>
      <c r="B103" s="58" t="s">
        <v>332</v>
      </c>
      <c r="C103" s="59" t="s">
        <v>333</v>
      </c>
      <c r="D103" s="59" t="s">
        <v>334</v>
      </c>
    </row>
    <row r="104" spans="1:4" ht="14" x14ac:dyDescent="0.35">
      <c r="A104" s="57" t="s">
        <v>775</v>
      </c>
      <c r="B104" s="57" t="s">
        <v>310</v>
      </c>
      <c r="C104" s="55">
        <v>38</v>
      </c>
      <c r="D104" s="53">
        <v>17.2</v>
      </c>
    </row>
    <row r="105" spans="1:4" ht="14" x14ac:dyDescent="0.35">
      <c r="A105" s="57" t="s">
        <v>784</v>
      </c>
      <c r="B105" s="51" t="s">
        <v>235</v>
      </c>
      <c r="C105" s="55">
        <v>60</v>
      </c>
      <c r="D105" s="53">
        <v>27.2</v>
      </c>
    </row>
    <row r="106" spans="1:4" ht="14" x14ac:dyDescent="0.35">
      <c r="A106" s="57" t="s">
        <v>13</v>
      </c>
      <c r="B106" s="57" t="s">
        <v>310</v>
      </c>
      <c r="C106" s="55">
        <v>50</v>
      </c>
      <c r="D106" s="53">
        <v>22.7</v>
      </c>
    </row>
    <row r="107" spans="1:4" ht="14" x14ac:dyDescent="0.35">
      <c r="A107" s="57" t="s">
        <v>785</v>
      </c>
      <c r="B107" s="57" t="s">
        <v>335</v>
      </c>
      <c r="C107" s="55">
        <v>10</v>
      </c>
      <c r="D107" s="53">
        <v>4.5</v>
      </c>
    </row>
    <row r="108" spans="1:4" ht="14" x14ac:dyDescent="0.35">
      <c r="A108" s="57" t="s">
        <v>17</v>
      </c>
      <c r="B108" s="57" t="s">
        <v>310</v>
      </c>
      <c r="C108" s="52">
        <v>38</v>
      </c>
      <c r="D108" s="53">
        <v>17.2</v>
      </c>
    </row>
    <row r="109" spans="1:4" ht="16.25" customHeight="1" x14ac:dyDescent="0.35">
      <c r="A109" s="57" t="s">
        <v>786</v>
      </c>
      <c r="B109" s="57" t="s">
        <v>276</v>
      </c>
      <c r="C109" s="53">
        <v>7.7</v>
      </c>
      <c r="D109" s="53">
        <v>3.5</v>
      </c>
    </row>
    <row r="110" spans="1:4" ht="28" x14ac:dyDescent="0.35">
      <c r="A110" s="70" t="s">
        <v>336</v>
      </c>
      <c r="B110" s="57" t="s">
        <v>321</v>
      </c>
      <c r="C110" s="61" t="s">
        <v>337</v>
      </c>
      <c r="D110" s="54" t="s">
        <v>338</v>
      </c>
    </row>
    <row r="111" spans="1:4" x14ac:dyDescent="0.35">
      <c r="A111" s="70" t="s">
        <v>339</v>
      </c>
      <c r="B111" s="58" t="s">
        <v>340</v>
      </c>
      <c r="C111" s="59">
        <v>14</v>
      </c>
      <c r="D111" s="59">
        <v>6.4</v>
      </c>
    </row>
    <row r="112" spans="1:4" ht="14" x14ac:dyDescent="0.35">
      <c r="A112" s="57" t="s">
        <v>341</v>
      </c>
      <c r="B112" s="57" t="s">
        <v>245</v>
      </c>
      <c r="C112" s="54" t="s">
        <v>342</v>
      </c>
      <c r="D112" s="54" t="s">
        <v>343</v>
      </c>
    </row>
    <row r="113" spans="1:4" ht="14" x14ac:dyDescent="0.35">
      <c r="A113" s="57" t="s">
        <v>787</v>
      </c>
      <c r="B113" s="57" t="s">
        <v>276</v>
      </c>
      <c r="C113" s="68">
        <v>11.02</v>
      </c>
      <c r="D113" s="68">
        <v>5</v>
      </c>
    </row>
    <row r="114" spans="1:4" ht="14" x14ac:dyDescent="0.35">
      <c r="A114" s="57" t="s">
        <v>788</v>
      </c>
      <c r="B114" s="57" t="s">
        <v>274</v>
      </c>
      <c r="C114" s="52">
        <v>24</v>
      </c>
      <c r="D114" s="53">
        <v>10.9</v>
      </c>
    </row>
    <row r="115" spans="1:4" ht="14" x14ac:dyDescent="0.35">
      <c r="A115" s="57" t="s">
        <v>158</v>
      </c>
      <c r="B115" s="51" t="s">
        <v>290</v>
      </c>
      <c r="C115" s="68">
        <v>8.6199999999999992</v>
      </c>
      <c r="D115" s="68">
        <v>3.9</v>
      </c>
    </row>
    <row r="116" spans="1:4" ht="14" x14ac:dyDescent="0.35">
      <c r="A116" s="57" t="s">
        <v>789</v>
      </c>
      <c r="B116" s="51" t="s">
        <v>235</v>
      </c>
      <c r="C116" s="54" t="s">
        <v>344</v>
      </c>
      <c r="D116" s="54" t="s">
        <v>319</v>
      </c>
    </row>
    <row r="117" spans="1:4" ht="14" x14ac:dyDescent="0.35">
      <c r="A117" s="57" t="s">
        <v>790</v>
      </c>
      <c r="B117" s="51" t="s">
        <v>290</v>
      </c>
      <c r="C117" s="68">
        <v>11.74</v>
      </c>
      <c r="D117" s="56">
        <v>5.3</v>
      </c>
    </row>
    <row r="118" spans="1:4" ht="14" x14ac:dyDescent="0.35">
      <c r="A118" s="51" t="s">
        <v>791</v>
      </c>
      <c r="B118" s="51" t="s">
        <v>290</v>
      </c>
      <c r="C118" s="68">
        <v>11.74</v>
      </c>
      <c r="D118" s="53">
        <v>5.3</v>
      </c>
    </row>
    <row r="119" spans="1:4" ht="14" x14ac:dyDescent="0.35">
      <c r="A119" s="51" t="s">
        <v>792</v>
      </c>
      <c r="B119" s="51" t="s">
        <v>235</v>
      </c>
      <c r="C119" s="61" t="s">
        <v>345</v>
      </c>
      <c r="D119" s="61" t="s">
        <v>346</v>
      </c>
    </row>
    <row r="120" spans="1:4" ht="28" x14ac:dyDescent="0.35">
      <c r="A120" s="67" t="s">
        <v>32</v>
      </c>
      <c r="B120" s="51" t="s">
        <v>347</v>
      </c>
      <c r="C120" s="59"/>
      <c r="D120" s="59"/>
    </row>
    <row r="121" spans="1:4" ht="14" x14ac:dyDescent="0.35">
      <c r="A121" s="67"/>
      <c r="B121" s="51" t="s">
        <v>348</v>
      </c>
      <c r="C121" s="55">
        <v>22</v>
      </c>
      <c r="D121" s="53">
        <v>10</v>
      </c>
    </row>
    <row r="122" spans="1:4" ht="28" x14ac:dyDescent="0.35">
      <c r="A122" s="67"/>
      <c r="B122" s="51" t="s">
        <v>349</v>
      </c>
      <c r="C122" s="55">
        <v>25</v>
      </c>
      <c r="D122" s="53">
        <v>11.3</v>
      </c>
    </row>
    <row r="123" spans="1:4" ht="14" x14ac:dyDescent="0.35">
      <c r="A123" s="51" t="s">
        <v>122</v>
      </c>
      <c r="B123" s="51" t="s">
        <v>235</v>
      </c>
      <c r="C123" s="55">
        <v>32</v>
      </c>
      <c r="D123" s="53">
        <v>14.5</v>
      </c>
    </row>
    <row r="124" spans="1:4" ht="14" x14ac:dyDescent="0.35">
      <c r="A124" s="140" t="s">
        <v>36</v>
      </c>
      <c r="B124" s="57" t="s">
        <v>350</v>
      </c>
      <c r="C124" s="55">
        <v>30</v>
      </c>
      <c r="D124" s="53">
        <v>13.6</v>
      </c>
    </row>
    <row r="125" spans="1:4" ht="14" x14ac:dyDescent="0.35">
      <c r="A125" s="140"/>
      <c r="B125" s="51" t="s">
        <v>351</v>
      </c>
      <c r="C125" s="55">
        <v>18</v>
      </c>
      <c r="D125" s="53">
        <v>8.1999999999999993</v>
      </c>
    </row>
    <row r="126" spans="1:4" ht="14" x14ac:dyDescent="0.35">
      <c r="A126" s="140"/>
      <c r="B126" s="57" t="s">
        <v>310</v>
      </c>
      <c r="C126" s="52">
        <v>18</v>
      </c>
      <c r="D126" s="53">
        <v>8.1999999999999993</v>
      </c>
    </row>
    <row r="127" spans="1:4" ht="14" x14ac:dyDescent="0.35">
      <c r="A127" s="140"/>
      <c r="B127" s="57" t="s">
        <v>352</v>
      </c>
      <c r="C127" s="59"/>
      <c r="D127" s="59"/>
    </row>
    <row r="128" spans="1:4" ht="14" x14ac:dyDescent="0.35">
      <c r="A128" s="140"/>
      <c r="B128" s="57" t="s">
        <v>353</v>
      </c>
      <c r="C128" s="61" t="s">
        <v>354</v>
      </c>
      <c r="D128" s="61" t="s">
        <v>355</v>
      </c>
    </row>
    <row r="129" spans="1:4" ht="14" x14ac:dyDescent="0.35">
      <c r="A129" s="51" t="s">
        <v>40</v>
      </c>
      <c r="B129" s="57" t="s">
        <v>245</v>
      </c>
      <c r="C129" s="54" t="s">
        <v>356</v>
      </c>
      <c r="D129" s="54" t="s">
        <v>357</v>
      </c>
    </row>
    <row r="130" spans="1:4" ht="14" x14ac:dyDescent="0.35">
      <c r="A130" s="51" t="s">
        <v>793</v>
      </c>
      <c r="B130" s="51" t="s">
        <v>290</v>
      </c>
      <c r="C130" s="56">
        <v>7.6</v>
      </c>
      <c r="D130" s="53">
        <v>3.5</v>
      </c>
    </row>
    <row r="131" spans="1:4" ht="14" x14ac:dyDescent="0.35">
      <c r="A131" s="51" t="s">
        <v>794</v>
      </c>
      <c r="B131" s="51" t="s">
        <v>249</v>
      </c>
      <c r="C131" s="55">
        <v>50</v>
      </c>
      <c r="D131" s="56">
        <v>22.7</v>
      </c>
    </row>
    <row r="132" spans="1:4" ht="14" x14ac:dyDescent="0.35">
      <c r="A132" s="51" t="s">
        <v>795</v>
      </c>
      <c r="B132" s="57" t="s">
        <v>310</v>
      </c>
      <c r="C132" s="55">
        <v>13</v>
      </c>
      <c r="D132" s="53">
        <v>5.9</v>
      </c>
    </row>
    <row r="133" spans="1:4" ht="14" x14ac:dyDescent="0.35">
      <c r="A133" s="51" t="s">
        <v>796</v>
      </c>
      <c r="B133" s="57" t="s">
        <v>274</v>
      </c>
      <c r="C133" s="61" t="s">
        <v>358</v>
      </c>
      <c r="D133" s="54" t="s">
        <v>251</v>
      </c>
    </row>
    <row r="134" spans="1:4" ht="14" x14ac:dyDescent="0.35">
      <c r="A134" s="51" t="s">
        <v>359</v>
      </c>
      <c r="B134" s="51" t="s">
        <v>360</v>
      </c>
      <c r="C134" s="52">
        <v>43</v>
      </c>
      <c r="D134" s="53">
        <v>19.5</v>
      </c>
    </row>
    <row r="135" spans="1:4" ht="14" x14ac:dyDescent="0.35">
      <c r="A135" s="57" t="s">
        <v>361</v>
      </c>
      <c r="B135" s="57" t="s">
        <v>309</v>
      </c>
      <c r="C135" s="52">
        <v>42</v>
      </c>
      <c r="D135" s="53">
        <v>19.100000000000001</v>
      </c>
    </row>
    <row r="136" spans="1:4" ht="14" x14ac:dyDescent="0.35">
      <c r="A136" s="51" t="s">
        <v>362</v>
      </c>
      <c r="B136" s="57" t="s">
        <v>310</v>
      </c>
      <c r="C136" s="52">
        <v>38</v>
      </c>
      <c r="D136" s="56">
        <v>17.2</v>
      </c>
    </row>
    <row r="137" spans="1:4" ht="14" x14ac:dyDescent="0.35">
      <c r="A137" s="51" t="s">
        <v>797</v>
      </c>
      <c r="B137" s="51" t="s">
        <v>235</v>
      </c>
      <c r="C137" s="52">
        <v>14</v>
      </c>
      <c r="D137" s="53">
        <v>6.4</v>
      </c>
    </row>
    <row r="138" spans="1:4" ht="14" x14ac:dyDescent="0.35">
      <c r="A138" s="51" t="s">
        <v>798</v>
      </c>
      <c r="B138" s="57" t="s">
        <v>276</v>
      </c>
      <c r="C138" s="56">
        <v>7.7</v>
      </c>
      <c r="D138" s="56">
        <v>3.5</v>
      </c>
    </row>
    <row r="139" spans="1:4" ht="14" x14ac:dyDescent="0.35">
      <c r="A139" s="51" t="s">
        <v>799</v>
      </c>
      <c r="B139" s="51" t="s">
        <v>240</v>
      </c>
      <c r="C139" s="55">
        <v>10</v>
      </c>
      <c r="D139" s="53">
        <v>4.5</v>
      </c>
    </row>
    <row r="140" spans="1:4" ht="28" x14ac:dyDescent="0.35">
      <c r="A140" s="67" t="s">
        <v>800</v>
      </c>
      <c r="B140" s="51" t="s">
        <v>363</v>
      </c>
      <c r="C140" s="59"/>
      <c r="D140" s="59"/>
    </row>
    <row r="141" spans="1:4" ht="14" x14ac:dyDescent="0.35">
      <c r="A141" s="67"/>
      <c r="B141" s="51" t="s">
        <v>364</v>
      </c>
      <c r="C141" s="54" t="s">
        <v>365</v>
      </c>
      <c r="D141" s="54" t="s">
        <v>366</v>
      </c>
    </row>
    <row r="142" spans="1:4" ht="14" x14ac:dyDescent="0.35">
      <c r="A142" s="51" t="s">
        <v>801</v>
      </c>
      <c r="B142" s="51" t="s">
        <v>235</v>
      </c>
      <c r="C142" s="55">
        <v>50</v>
      </c>
      <c r="D142" s="53">
        <v>22.7</v>
      </c>
    </row>
    <row r="143" spans="1:4" ht="14" x14ac:dyDescent="0.35">
      <c r="A143" s="67" t="s">
        <v>59</v>
      </c>
      <c r="B143" s="57" t="s">
        <v>367</v>
      </c>
      <c r="C143" s="55">
        <v>38</v>
      </c>
      <c r="D143" s="53">
        <v>17.2</v>
      </c>
    </row>
    <row r="144" spans="1:4" ht="14" x14ac:dyDescent="0.35">
      <c r="A144" s="67"/>
      <c r="B144" s="51" t="s">
        <v>368</v>
      </c>
      <c r="C144" s="55">
        <v>22</v>
      </c>
      <c r="D144" s="55">
        <v>10</v>
      </c>
    </row>
    <row r="145" spans="1:4" ht="14" x14ac:dyDescent="0.35">
      <c r="A145" s="57" t="s">
        <v>802</v>
      </c>
      <c r="B145" s="51" t="s">
        <v>290</v>
      </c>
      <c r="C145" s="53">
        <v>7.7</v>
      </c>
      <c r="D145" s="53">
        <v>3.5</v>
      </c>
    </row>
    <row r="146" spans="1:4" ht="14" x14ac:dyDescent="0.35">
      <c r="A146" s="51" t="s">
        <v>803</v>
      </c>
      <c r="B146" s="58"/>
      <c r="C146" s="59"/>
      <c r="D146" s="59"/>
    </row>
    <row r="147" spans="1:4" ht="14" x14ac:dyDescent="0.35">
      <c r="A147" s="57" t="s">
        <v>804</v>
      </c>
      <c r="B147" s="57" t="s">
        <v>274</v>
      </c>
      <c r="C147" s="55">
        <v>17</v>
      </c>
      <c r="D147" s="53">
        <v>7.7</v>
      </c>
    </row>
    <row r="148" spans="1:4" ht="14" x14ac:dyDescent="0.35">
      <c r="A148" s="51" t="s">
        <v>805</v>
      </c>
      <c r="B148" s="51" t="s">
        <v>235</v>
      </c>
      <c r="C148" s="55">
        <v>21</v>
      </c>
      <c r="D148" s="56">
        <v>9.5</v>
      </c>
    </row>
    <row r="149" spans="1:4" ht="14" x14ac:dyDescent="0.35">
      <c r="A149" s="51" t="s">
        <v>806</v>
      </c>
      <c r="B149" s="58"/>
      <c r="C149" s="59"/>
      <c r="D149" s="59"/>
    </row>
    <row r="150" spans="1:4" ht="14" x14ac:dyDescent="0.35">
      <c r="A150" s="51" t="s">
        <v>807</v>
      </c>
      <c r="B150" s="51" t="s">
        <v>235</v>
      </c>
      <c r="C150" s="52">
        <v>25</v>
      </c>
      <c r="D150" s="56">
        <v>11.3</v>
      </c>
    </row>
    <row r="151" spans="1:4" ht="14" x14ac:dyDescent="0.35">
      <c r="A151" s="51" t="s">
        <v>808</v>
      </c>
      <c r="B151" s="51" t="s">
        <v>235</v>
      </c>
      <c r="C151" s="55">
        <v>25</v>
      </c>
      <c r="D151" s="56">
        <v>11.3</v>
      </c>
    </row>
    <row r="152" spans="1:4" ht="14" x14ac:dyDescent="0.35">
      <c r="A152" s="140" t="s">
        <v>369</v>
      </c>
      <c r="B152" s="51" t="s">
        <v>240</v>
      </c>
      <c r="C152" s="52">
        <v>36</v>
      </c>
      <c r="D152" s="56">
        <v>16.3</v>
      </c>
    </row>
    <row r="153" spans="1:4" ht="14" x14ac:dyDescent="0.35">
      <c r="A153" s="140"/>
      <c r="B153" s="51" t="s">
        <v>360</v>
      </c>
      <c r="C153" s="52">
        <v>46</v>
      </c>
      <c r="D153" s="53">
        <v>20.9</v>
      </c>
    </row>
    <row r="154" spans="1:4" ht="14" x14ac:dyDescent="0.35">
      <c r="A154" s="51" t="s">
        <v>370</v>
      </c>
      <c r="B154" s="51" t="s">
        <v>360</v>
      </c>
      <c r="C154" s="55">
        <v>45</v>
      </c>
      <c r="D154" s="53">
        <v>20.399999999999999</v>
      </c>
    </row>
    <row r="155" spans="1:4" ht="14" x14ac:dyDescent="0.35">
      <c r="A155" s="51" t="s">
        <v>809</v>
      </c>
      <c r="B155" s="58"/>
      <c r="C155" s="59"/>
      <c r="D155" s="59"/>
    </row>
    <row r="156" spans="1:4" ht="14" x14ac:dyDescent="0.35">
      <c r="A156" s="51" t="s">
        <v>810</v>
      </c>
      <c r="B156" s="51" t="s">
        <v>235</v>
      </c>
      <c r="C156" s="61" t="s">
        <v>371</v>
      </c>
      <c r="D156" s="54" t="s">
        <v>372</v>
      </c>
    </row>
    <row r="157" spans="1:4" ht="14" x14ac:dyDescent="0.35">
      <c r="A157" s="51" t="s">
        <v>811</v>
      </c>
      <c r="B157" s="51" t="s">
        <v>235</v>
      </c>
      <c r="C157" s="52">
        <v>60</v>
      </c>
      <c r="D157" s="53">
        <v>27.2</v>
      </c>
    </row>
    <row r="158" spans="1:4" x14ac:dyDescent="0.35">
      <c r="A158" s="57" t="s">
        <v>812</v>
      </c>
      <c r="B158" s="57" t="s">
        <v>373</v>
      </c>
    </row>
    <row r="159" spans="1:4" ht="14" x14ac:dyDescent="0.35">
      <c r="A159" s="58"/>
      <c r="B159" s="57" t="s">
        <v>374</v>
      </c>
      <c r="C159" s="52">
        <v>28</v>
      </c>
      <c r="D159" s="53">
        <v>12.7</v>
      </c>
    </row>
    <row r="160" spans="1:4" ht="14" x14ac:dyDescent="0.35">
      <c r="A160" s="51" t="s">
        <v>813</v>
      </c>
      <c r="B160" s="57" t="s">
        <v>274</v>
      </c>
      <c r="C160" s="61" t="s">
        <v>375</v>
      </c>
      <c r="D160" s="61" t="s">
        <v>376</v>
      </c>
    </row>
    <row r="161" spans="1:4" ht="26" x14ac:dyDescent="0.35">
      <c r="A161" s="140" t="s">
        <v>814</v>
      </c>
      <c r="B161" s="57" t="s">
        <v>377</v>
      </c>
      <c r="C161" s="61" t="s">
        <v>378</v>
      </c>
      <c r="D161" s="61" t="s">
        <v>379</v>
      </c>
    </row>
    <row r="162" spans="1:4" ht="26" x14ac:dyDescent="0.35">
      <c r="A162" s="140"/>
      <c r="B162" s="57" t="s">
        <v>380</v>
      </c>
      <c r="C162" s="61" t="s">
        <v>381</v>
      </c>
      <c r="D162" s="61" t="s">
        <v>382</v>
      </c>
    </row>
    <row r="163" spans="1:4" ht="14" x14ac:dyDescent="0.35">
      <c r="A163" s="51" t="s">
        <v>815</v>
      </c>
      <c r="B163" s="57" t="s">
        <v>310</v>
      </c>
      <c r="C163" s="52">
        <v>40</v>
      </c>
      <c r="D163" s="53">
        <v>18.100000000000001</v>
      </c>
    </row>
    <row r="164" spans="1:4" ht="14" x14ac:dyDescent="0.35">
      <c r="A164" s="57" t="s">
        <v>816</v>
      </c>
      <c r="B164" s="51" t="s">
        <v>240</v>
      </c>
      <c r="C164" s="52">
        <v>50</v>
      </c>
      <c r="D164" s="56">
        <v>22.7</v>
      </c>
    </row>
    <row r="165" spans="1:4" ht="14" x14ac:dyDescent="0.35">
      <c r="A165" s="51" t="s">
        <v>87</v>
      </c>
      <c r="B165" s="57" t="s">
        <v>383</v>
      </c>
      <c r="C165" s="55">
        <v>28</v>
      </c>
      <c r="D165" s="56">
        <v>12.7</v>
      </c>
    </row>
    <row r="166" spans="1:4" ht="17.399999999999999" customHeight="1" x14ac:dyDescent="0.35">
      <c r="A166" s="57" t="s">
        <v>18</v>
      </c>
      <c r="B166" s="57" t="s">
        <v>383</v>
      </c>
      <c r="C166" s="52">
        <v>30</v>
      </c>
      <c r="D166" s="56">
        <v>13.6</v>
      </c>
    </row>
    <row r="167" spans="1:4" ht="26" x14ac:dyDescent="0.35">
      <c r="A167" s="57" t="s">
        <v>384</v>
      </c>
      <c r="B167" s="57" t="s">
        <v>385</v>
      </c>
      <c r="C167" s="61" t="s">
        <v>386</v>
      </c>
      <c r="D167" s="61" t="s">
        <v>387</v>
      </c>
    </row>
    <row r="168" spans="1:4" x14ac:dyDescent="0.35">
      <c r="A168" s="57" t="s">
        <v>388</v>
      </c>
      <c r="B168" s="58" t="s">
        <v>389</v>
      </c>
      <c r="C168" s="50">
        <v>70</v>
      </c>
      <c r="D168" s="50">
        <v>31.8</v>
      </c>
    </row>
    <row r="169" spans="1:4" ht="14" x14ac:dyDescent="0.35">
      <c r="A169" s="51" t="s">
        <v>390</v>
      </c>
      <c r="B169" s="57" t="s">
        <v>274</v>
      </c>
      <c r="C169" s="55">
        <v>56</v>
      </c>
      <c r="D169" s="56">
        <v>25.4</v>
      </c>
    </row>
    <row r="170" spans="1:4" ht="13.75" customHeight="1" x14ac:dyDescent="0.35">
      <c r="A170" s="51" t="s">
        <v>817</v>
      </c>
      <c r="B170" s="57" t="s">
        <v>274</v>
      </c>
      <c r="C170" s="52">
        <v>46</v>
      </c>
      <c r="D170" s="56">
        <v>20.9</v>
      </c>
    </row>
    <row r="171" spans="1:4" ht="14" x14ac:dyDescent="0.35">
      <c r="A171" s="140" t="s">
        <v>10</v>
      </c>
      <c r="B171" s="57" t="s">
        <v>310</v>
      </c>
      <c r="C171" s="52">
        <v>100</v>
      </c>
      <c r="D171" s="56">
        <v>45.4</v>
      </c>
    </row>
    <row r="172" spans="1:4" ht="14" x14ac:dyDescent="0.35">
      <c r="A172" s="140"/>
      <c r="B172" s="57" t="s">
        <v>317</v>
      </c>
      <c r="C172" s="52">
        <v>100</v>
      </c>
      <c r="D172" s="56">
        <v>45.4</v>
      </c>
    </row>
    <row r="173" spans="1:4" ht="14" x14ac:dyDescent="0.35">
      <c r="A173" s="57" t="s">
        <v>818</v>
      </c>
      <c r="B173" s="57" t="s">
        <v>391</v>
      </c>
      <c r="C173" s="55">
        <v>18</v>
      </c>
      <c r="D173" s="56">
        <v>8.1999999999999993</v>
      </c>
    </row>
    <row r="174" spans="1:4" ht="14" x14ac:dyDescent="0.35">
      <c r="A174" s="51" t="s">
        <v>819</v>
      </c>
      <c r="B174" s="57" t="s">
        <v>392</v>
      </c>
      <c r="C174" s="55">
        <v>22</v>
      </c>
      <c r="D174" s="56">
        <v>10</v>
      </c>
    </row>
    <row r="175" spans="1:4" ht="26" x14ac:dyDescent="0.35">
      <c r="A175" s="140" t="s">
        <v>820</v>
      </c>
      <c r="B175" s="57" t="s">
        <v>393</v>
      </c>
      <c r="C175" s="55">
        <v>12</v>
      </c>
      <c r="D175" s="56">
        <v>5.4</v>
      </c>
    </row>
    <row r="176" spans="1:4" ht="26" x14ac:dyDescent="0.35">
      <c r="A176" s="140"/>
      <c r="B176" s="57" t="s">
        <v>394</v>
      </c>
      <c r="C176" s="54" t="s">
        <v>395</v>
      </c>
      <c r="D176" s="61" t="s">
        <v>396</v>
      </c>
    </row>
    <row r="177" spans="1:4" ht="14" x14ac:dyDescent="0.35">
      <c r="A177" s="140"/>
      <c r="B177" s="57" t="s">
        <v>397</v>
      </c>
      <c r="C177" s="52">
        <v>40</v>
      </c>
      <c r="D177" s="56">
        <v>18.100000000000001</v>
      </c>
    </row>
    <row r="178" spans="1:4" ht="15.65" customHeight="1" x14ac:dyDescent="0.35">
      <c r="A178" s="51" t="s">
        <v>128</v>
      </c>
      <c r="B178" s="57" t="s">
        <v>274</v>
      </c>
      <c r="C178" s="61" t="s">
        <v>278</v>
      </c>
      <c r="D178" s="61" t="s">
        <v>398</v>
      </c>
    </row>
    <row r="179" spans="1:4" ht="14" x14ac:dyDescent="0.35">
      <c r="A179" s="51" t="s">
        <v>821</v>
      </c>
      <c r="B179" s="57" t="s">
        <v>399</v>
      </c>
      <c r="C179" s="55">
        <v>6</v>
      </c>
      <c r="D179" s="56">
        <v>2.7</v>
      </c>
    </row>
    <row r="180" spans="1:4" ht="14.4" customHeight="1" x14ac:dyDescent="0.35">
      <c r="A180" s="51" t="s">
        <v>822</v>
      </c>
      <c r="B180" s="57" t="s">
        <v>274</v>
      </c>
      <c r="C180" s="54" t="s">
        <v>400</v>
      </c>
      <c r="D180" s="54" t="s">
        <v>279</v>
      </c>
    </row>
    <row r="181" spans="1:4" ht="28" x14ac:dyDescent="0.35">
      <c r="A181" s="57" t="s">
        <v>401</v>
      </c>
      <c r="B181" s="57" t="s">
        <v>402</v>
      </c>
      <c r="C181" s="61" t="s">
        <v>403</v>
      </c>
      <c r="D181" s="61" t="s">
        <v>404</v>
      </c>
    </row>
    <row r="182" spans="1:4" x14ac:dyDescent="0.35">
      <c r="A182" s="67" t="s">
        <v>405</v>
      </c>
      <c r="B182" s="58" t="s">
        <v>389</v>
      </c>
      <c r="C182" s="59">
        <v>45</v>
      </c>
      <c r="D182" s="59">
        <v>20.399999999999999</v>
      </c>
    </row>
    <row r="183" spans="1:4" ht="14" x14ac:dyDescent="0.35">
      <c r="A183" s="67"/>
      <c r="B183" s="51" t="s">
        <v>406</v>
      </c>
      <c r="C183" s="52">
        <v>100</v>
      </c>
      <c r="D183" s="56">
        <v>45.4</v>
      </c>
    </row>
    <row r="184" spans="1:4" x14ac:dyDescent="0.35">
      <c r="A184" s="67"/>
      <c r="B184" s="57" t="s">
        <v>296</v>
      </c>
      <c r="C184" s="52">
        <v>162</v>
      </c>
      <c r="D184" s="56">
        <v>73.5</v>
      </c>
    </row>
    <row r="185" spans="1:4" ht="14" x14ac:dyDescent="0.35">
      <c r="A185" s="51" t="s">
        <v>407</v>
      </c>
      <c r="B185" s="51" t="s">
        <v>408</v>
      </c>
      <c r="C185" s="55">
        <v>100</v>
      </c>
      <c r="D185" s="56">
        <v>45.4</v>
      </c>
    </row>
    <row r="186" spans="1:4" ht="14" x14ac:dyDescent="0.35">
      <c r="A186" s="51" t="s">
        <v>823</v>
      </c>
      <c r="B186" s="51" t="s">
        <v>409</v>
      </c>
      <c r="C186" s="55">
        <v>520</v>
      </c>
      <c r="D186" s="55">
        <v>236</v>
      </c>
    </row>
    <row r="187" spans="1:4" ht="14" x14ac:dyDescent="0.35">
      <c r="A187" s="140" t="s">
        <v>33</v>
      </c>
      <c r="B187" s="57" t="s">
        <v>311</v>
      </c>
      <c r="C187" s="55">
        <v>20</v>
      </c>
      <c r="D187" s="53">
        <v>9.1</v>
      </c>
    </row>
    <row r="188" spans="1:4" ht="14" x14ac:dyDescent="0.35">
      <c r="A188" s="140"/>
      <c r="B188" s="57" t="s">
        <v>410</v>
      </c>
      <c r="C188" s="55">
        <v>5</v>
      </c>
      <c r="D188" s="53">
        <v>2.2999999999999998</v>
      </c>
    </row>
    <row r="189" spans="1:4" ht="14" x14ac:dyDescent="0.35">
      <c r="A189" s="57" t="s">
        <v>824</v>
      </c>
      <c r="B189" s="57" t="s">
        <v>317</v>
      </c>
      <c r="C189" s="55">
        <v>50</v>
      </c>
      <c r="D189" s="53">
        <v>22.7</v>
      </c>
    </row>
    <row r="190" spans="1:4" ht="14" x14ac:dyDescent="0.35">
      <c r="A190" s="51" t="s">
        <v>136</v>
      </c>
      <c r="B190" s="57" t="s">
        <v>274</v>
      </c>
      <c r="C190" s="52">
        <v>56</v>
      </c>
      <c r="D190" s="53">
        <v>25.4</v>
      </c>
    </row>
    <row r="191" spans="1:4" ht="14" x14ac:dyDescent="0.35">
      <c r="A191" s="51" t="s">
        <v>825</v>
      </c>
      <c r="B191" s="57" t="s">
        <v>411</v>
      </c>
      <c r="C191" s="55">
        <v>37</v>
      </c>
      <c r="D191" s="56">
        <v>16.8</v>
      </c>
    </row>
    <row r="192" spans="1:4" ht="30.65" customHeight="1" x14ac:dyDescent="0.35">
      <c r="A192" s="51" t="s">
        <v>826</v>
      </c>
      <c r="B192" s="57" t="s">
        <v>274</v>
      </c>
      <c r="C192" s="52">
        <v>46</v>
      </c>
      <c r="D192" s="56">
        <v>20.9</v>
      </c>
    </row>
    <row r="193" spans="1:4" ht="42" x14ac:dyDescent="0.35">
      <c r="A193" s="57" t="s">
        <v>412</v>
      </c>
      <c r="B193" s="51" t="s">
        <v>413</v>
      </c>
      <c r="C193" s="61" t="s">
        <v>414</v>
      </c>
      <c r="D193" s="61" t="s">
        <v>415</v>
      </c>
    </row>
    <row r="194" spans="1:4" x14ac:dyDescent="0.35">
      <c r="A194" s="58" t="s">
        <v>416</v>
      </c>
      <c r="B194" s="58" t="s">
        <v>389</v>
      </c>
      <c r="C194" s="59">
        <v>50</v>
      </c>
      <c r="D194" s="59">
        <v>22.7</v>
      </c>
    </row>
    <row r="195" spans="1:4" ht="14" x14ac:dyDescent="0.35">
      <c r="A195" s="51" t="s">
        <v>417</v>
      </c>
      <c r="B195" s="57" t="s">
        <v>276</v>
      </c>
      <c r="C195" s="68">
        <v>11.55</v>
      </c>
      <c r="D195" s="56">
        <v>5.2</v>
      </c>
    </row>
    <row r="196" spans="1:4" ht="14" x14ac:dyDescent="0.35">
      <c r="A196" s="51" t="s">
        <v>827</v>
      </c>
      <c r="B196" s="57" t="s">
        <v>274</v>
      </c>
      <c r="C196" s="52">
        <v>56</v>
      </c>
      <c r="D196" s="56">
        <v>25.4</v>
      </c>
    </row>
    <row r="197" spans="1:4" x14ac:dyDescent="0.35">
      <c r="A197" s="71" t="s">
        <v>131</v>
      </c>
      <c r="B197" s="71" t="s">
        <v>274</v>
      </c>
      <c r="C197" s="72">
        <v>60</v>
      </c>
      <c r="D197" s="72">
        <v>27.2</v>
      </c>
    </row>
    <row r="198" spans="1:4" ht="14" x14ac:dyDescent="0.35">
      <c r="A198" s="51" t="s">
        <v>828</v>
      </c>
      <c r="B198" s="57" t="s">
        <v>276</v>
      </c>
      <c r="C198" s="53">
        <v>7.7</v>
      </c>
      <c r="D198" s="53">
        <v>3.5</v>
      </c>
    </row>
    <row r="199" spans="1:4" ht="14" x14ac:dyDescent="0.35">
      <c r="A199" s="51" t="s">
        <v>829</v>
      </c>
      <c r="B199" s="51" t="s">
        <v>235</v>
      </c>
      <c r="C199" s="52">
        <v>40</v>
      </c>
      <c r="D199" s="56">
        <v>18.100000000000001</v>
      </c>
    </row>
    <row r="200" spans="1:4" ht="14" x14ac:dyDescent="0.35">
      <c r="A200" s="57" t="s">
        <v>830</v>
      </c>
      <c r="B200" s="57" t="s">
        <v>274</v>
      </c>
      <c r="C200" s="52">
        <v>25</v>
      </c>
      <c r="D200" s="53">
        <v>11.3</v>
      </c>
    </row>
    <row r="201" spans="1:4" ht="14" x14ac:dyDescent="0.35">
      <c r="A201" s="57" t="s">
        <v>56</v>
      </c>
      <c r="B201" s="57" t="s">
        <v>418</v>
      </c>
      <c r="C201" s="52">
        <v>12</v>
      </c>
      <c r="D201" s="53">
        <v>5.4</v>
      </c>
    </row>
    <row r="202" spans="1:4" ht="28" x14ac:dyDescent="0.35">
      <c r="A202" s="57" t="s">
        <v>419</v>
      </c>
      <c r="B202" s="57" t="s">
        <v>321</v>
      </c>
      <c r="C202" s="61" t="s">
        <v>414</v>
      </c>
      <c r="D202" s="54" t="s">
        <v>415</v>
      </c>
    </row>
    <row r="203" spans="1:4" ht="26" x14ac:dyDescent="0.35">
      <c r="A203" s="58" t="s">
        <v>420</v>
      </c>
      <c r="B203" s="58" t="s">
        <v>421</v>
      </c>
      <c r="C203" s="59">
        <v>11.45</v>
      </c>
      <c r="D203" s="59">
        <v>5.2</v>
      </c>
    </row>
    <row r="204" spans="1:4" ht="27" x14ac:dyDescent="0.35">
      <c r="A204" s="57" t="s">
        <v>842</v>
      </c>
      <c r="B204" s="73" t="s">
        <v>235</v>
      </c>
      <c r="C204" s="140" t="s">
        <v>422</v>
      </c>
      <c r="D204" s="140" t="s">
        <v>423</v>
      </c>
    </row>
    <row r="205" spans="1:4" ht="14" x14ac:dyDescent="0.35">
      <c r="A205" s="57" t="s">
        <v>831</v>
      </c>
      <c r="B205" s="51" t="s">
        <v>240</v>
      </c>
      <c r="C205" s="52">
        <v>40</v>
      </c>
      <c r="D205" s="53">
        <v>18.100000000000001</v>
      </c>
    </row>
    <row r="206" spans="1:4" ht="27" x14ac:dyDescent="0.35">
      <c r="A206" s="58" t="s">
        <v>424</v>
      </c>
      <c r="B206" s="57" t="s">
        <v>310</v>
      </c>
      <c r="C206" s="74">
        <v>25</v>
      </c>
      <c r="D206" s="53">
        <v>11.3</v>
      </c>
    </row>
    <row r="207" spans="1:4" ht="14" x14ac:dyDescent="0.35">
      <c r="A207" s="51" t="s">
        <v>773</v>
      </c>
      <c r="B207" s="57" t="s">
        <v>425</v>
      </c>
      <c r="C207" s="52">
        <v>43</v>
      </c>
      <c r="D207" s="53">
        <v>19.5</v>
      </c>
    </row>
    <row r="208" spans="1:4" ht="41" x14ac:dyDescent="0.35">
      <c r="A208" s="58" t="s">
        <v>426</v>
      </c>
      <c r="B208" s="58" t="s">
        <v>427</v>
      </c>
      <c r="C208" s="59" t="s">
        <v>428</v>
      </c>
      <c r="D208" s="59" t="s">
        <v>429</v>
      </c>
    </row>
    <row r="209" spans="1:4" ht="14" x14ac:dyDescent="0.35">
      <c r="A209" s="57" t="s">
        <v>832</v>
      </c>
      <c r="B209" s="51" t="s">
        <v>430</v>
      </c>
      <c r="C209" s="55">
        <v>950</v>
      </c>
      <c r="D209" s="55">
        <v>431</v>
      </c>
    </row>
    <row r="210" spans="1:4" ht="14" x14ac:dyDescent="0.35">
      <c r="A210" s="57" t="s">
        <v>833</v>
      </c>
      <c r="B210" s="57" t="s">
        <v>431</v>
      </c>
      <c r="C210" s="55">
        <v>975</v>
      </c>
      <c r="D210" s="55">
        <v>442</v>
      </c>
    </row>
    <row r="211" spans="1:4" ht="14" x14ac:dyDescent="0.35">
      <c r="A211" s="51" t="s">
        <v>834</v>
      </c>
      <c r="B211" s="57" t="s">
        <v>431</v>
      </c>
      <c r="C211" s="75">
        <v>1150</v>
      </c>
      <c r="D211" s="55">
        <v>522</v>
      </c>
    </row>
    <row r="212" spans="1:4" ht="28" x14ac:dyDescent="0.35">
      <c r="A212" s="57" t="s">
        <v>843</v>
      </c>
      <c r="B212" s="57" t="s">
        <v>432</v>
      </c>
      <c r="C212" s="54" t="s">
        <v>433</v>
      </c>
      <c r="D212" s="54" t="s">
        <v>434</v>
      </c>
    </row>
    <row r="213" spans="1:4" x14ac:dyDescent="0.35">
      <c r="A213" s="58" t="s">
        <v>435</v>
      </c>
      <c r="B213" s="58" t="s">
        <v>436</v>
      </c>
      <c r="C213" s="59">
        <v>1500</v>
      </c>
      <c r="D213" s="59">
        <v>680</v>
      </c>
    </row>
    <row r="214" spans="1:4" x14ac:dyDescent="0.35">
      <c r="A214" s="67" t="s">
        <v>835</v>
      </c>
      <c r="B214" s="57" t="s">
        <v>437</v>
      </c>
      <c r="C214" s="61" t="s">
        <v>438</v>
      </c>
      <c r="D214" s="61" t="s">
        <v>439</v>
      </c>
    </row>
    <row r="215" spans="1:4" x14ac:dyDescent="0.35">
      <c r="A215" s="67"/>
      <c r="B215" s="57" t="s">
        <v>440</v>
      </c>
      <c r="C215" s="61" t="s">
        <v>441</v>
      </c>
      <c r="D215" s="61" t="s">
        <v>442</v>
      </c>
    </row>
    <row r="216" spans="1:4" x14ac:dyDescent="0.35">
      <c r="A216" s="67"/>
      <c r="B216" s="57" t="s">
        <v>443</v>
      </c>
      <c r="C216" s="52">
        <v>60</v>
      </c>
      <c r="D216" s="56">
        <v>27.2</v>
      </c>
    </row>
    <row r="217" spans="1:4" ht="14" x14ac:dyDescent="0.35">
      <c r="A217" s="67" t="s">
        <v>64</v>
      </c>
      <c r="B217" s="57" t="s">
        <v>310</v>
      </c>
      <c r="C217" s="55">
        <v>25</v>
      </c>
      <c r="D217" s="53">
        <v>11.3</v>
      </c>
    </row>
    <row r="218" spans="1:4" ht="14" x14ac:dyDescent="0.35">
      <c r="A218" s="67"/>
      <c r="B218" s="57" t="s">
        <v>444</v>
      </c>
      <c r="C218" s="55">
        <v>20</v>
      </c>
      <c r="D218" s="53">
        <v>9.1</v>
      </c>
    </row>
    <row r="219" spans="1:4" ht="14" x14ac:dyDescent="0.35">
      <c r="A219" s="51" t="s">
        <v>836</v>
      </c>
      <c r="B219" s="57" t="s">
        <v>314</v>
      </c>
      <c r="C219" s="52">
        <v>20</v>
      </c>
      <c r="D219" s="53">
        <v>9.1</v>
      </c>
    </row>
    <row r="220" spans="1:4" ht="28" x14ac:dyDescent="0.35">
      <c r="A220" s="58" t="s">
        <v>445</v>
      </c>
      <c r="B220" s="58" t="s">
        <v>446</v>
      </c>
      <c r="C220" s="59" t="s">
        <v>447</v>
      </c>
      <c r="D220" s="59" t="s">
        <v>448</v>
      </c>
    </row>
    <row r="221" spans="1:4" x14ac:dyDescent="0.35">
      <c r="A221" s="57" t="s">
        <v>746</v>
      </c>
      <c r="B221" s="57" t="s">
        <v>310</v>
      </c>
      <c r="C221" s="52">
        <v>38</v>
      </c>
      <c r="D221" s="56">
        <v>17.2</v>
      </c>
    </row>
    <row r="222" spans="1:4" ht="14" x14ac:dyDescent="0.35">
      <c r="A222" s="57" t="s">
        <v>837</v>
      </c>
      <c r="B222" s="57" t="s">
        <v>276</v>
      </c>
      <c r="C222" s="64">
        <v>7.23</v>
      </c>
      <c r="D222" s="53">
        <v>3.3</v>
      </c>
    </row>
    <row r="223" spans="1:4" ht="14" x14ac:dyDescent="0.35">
      <c r="A223" s="51" t="s">
        <v>838</v>
      </c>
      <c r="B223" s="51" t="s">
        <v>235</v>
      </c>
      <c r="C223" s="52">
        <v>60</v>
      </c>
      <c r="D223" s="53">
        <v>27.2</v>
      </c>
    </row>
    <row r="224" spans="1:4" ht="14" x14ac:dyDescent="0.35">
      <c r="A224" s="51" t="s">
        <v>839</v>
      </c>
      <c r="B224" s="51" t="s">
        <v>235</v>
      </c>
      <c r="C224" s="52">
        <v>60</v>
      </c>
      <c r="D224" s="53">
        <v>27.2</v>
      </c>
    </row>
    <row r="225" spans="1:4" ht="14" x14ac:dyDescent="0.35">
      <c r="A225" s="51" t="s">
        <v>72</v>
      </c>
      <c r="B225" s="51" t="s">
        <v>273</v>
      </c>
      <c r="C225" s="55">
        <v>50</v>
      </c>
      <c r="D225" s="53">
        <v>22.7</v>
      </c>
    </row>
    <row r="226" spans="1:4" ht="14" x14ac:dyDescent="0.35">
      <c r="A226" s="140" t="s">
        <v>80</v>
      </c>
      <c r="B226" s="57" t="s">
        <v>310</v>
      </c>
      <c r="C226" s="52">
        <v>85</v>
      </c>
      <c r="D226" s="53">
        <v>38.6</v>
      </c>
    </row>
    <row r="227" spans="1:4" ht="14" x14ac:dyDescent="0.35">
      <c r="A227" s="140"/>
      <c r="B227" s="57" t="s">
        <v>449</v>
      </c>
      <c r="C227" s="75">
        <v>1050</v>
      </c>
      <c r="D227" s="53">
        <v>476.3</v>
      </c>
    </row>
    <row r="228" spans="1:4" ht="14" x14ac:dyDescent="0.35">
      <c r="A228" s="57" t="s">
        <v>840</v>
      </c>
      <c r="B228" s="57" t="s">
        <v>450</v>
      </c>
      <c r="C228" s="55">
        <v>8</v>
      </c>
      <c r="D228" s="53">
        <v>3.6</v>
      </c>
    </row>
    <row r="229" spans="1:4" ht="14" x14ac:dyDescent="0.35">
      <c r="A229" s="51" t="s">
        <v>123</v>
      </c>
      <c r="B229" s="57" t="s">
        <v>274</v>
      </c>
      <c r="C229" s="55">
        <v>60</v>
      </c>
      <c r="D229" s="56">
        <v>27.2</v>
      </c>
    </row>
  </sheetData>
  <mergeCells count="3">
    <mergeCell ref="A1:D1"/>
    <mergeCell ref="A2:A3"/>
    <mergeCell ref="B2:B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E123"/>
  <sheetViews>
    <sheetView tabSelected="1" topLeftCell="A127" workbookViewId="0">
      <selection activeCell="D124" sqref="D124"/>
    </sheetView>
  </sheetViews>
  <sheetFormatPr defaultRowHeight="14.5" x14ac:dyDescent="0.35"/>
  <cols>
    <col min="1" max="1" width="18.90625" customWidth="1"/>
    <col min="2" max="2" width="20.90625" style="171" customWidth="1"/>
    <col min="3" max="3" width="32.08984375" style="171" customWidth="1"/>
    <col min="4" max="4" width="27.1796875" style="44" customWidth="1"/>
    <col min="5" max="5" width="22.1796875" style="171" bestFit="1" customWidth="1"/>
  </cols>
  <sheetData>
    <row r="1" spans="1:4" x14ac:dyDescent="0.35">
      <c r="A1" s="173" t="s">
        <v>1094</v>
      </c>
      <c r="B1" s="174"/>
      <c r="C1" s="174"/>
    </row>
    <row r="2" spans="1:4" x14ac:dyDescent="0.35">
      <c r="A2" s="175" t="s">
        <v>857</v>
      </c>
      <c r="B2" s="176" t="s">
        <v>858</v>
      </c>
      <c r="C2" s="176" t="s">
        <v>859</v>
      </c>
    </row>
    <row r="3" spans="1:4" x14ac:dyDescent="0.35">
      <c r="A3" s="177" t="s">
        <v>860</v>
      </c>
      <c r="B3" s="172" t="s">
        <v>861</v>
      </c>
      <c r="C3" s="172" t="s">
        <v>862</v>
      </c>
    </row>
    <row r="4" spans="1:4" ht="23" x14ac:dyDescent="0.35">
      <c r="A4" s="177" t="s">
        <v>863</v>
      </c>
      <c r="B4" s="172" t="s">
        <v>864</v>
      </c>
      <c r="C4" s="172" t="s">
        <v>865</v>
      </c>
    </row>
    <row r="5" spans="1:4" ht="34.5" x14ac:dyDescent="0.35">
      <c r="A5" s="191" t="s">
        <v>866</v>
      </c>
      <c r="B5" s="172" t="s">
        <v>867</v>
      </c>
      <c r="C5" s="172" t="s">
        <v>868</v>
      </c>
    </row>
    <row r="6" spans="1:4" x14ac:dyDescent="0.35">
      <c r="A6" s="191"/>
      <c r="B6" s="190" t="s">
        <v>869</v>
      </c>
      <c r="C6" s="172" t="s">
        <v>870</v>
      </c>
    </row>
    <row r="7" spans="1:4" x14ac:dyDescent="0.35">
      <c r="A7" s="191"/>
      <c r="B7" s="190"/>
      <c r="C7" s="172" t="s">
        <v>871</v>
      </c>
    </row>
    <row r="8" spans="1:4" x14ac:dyDescent="0.35">
      <c r="A8" s="191"/>
      <c r="B8" s="190"/>
      <c r="C8" s="172" t="s">
        <v>872</v>
      </c>
    </row>
    <row r="9" spans="1:4" x14ac:dyDescent="0.35">
      <c r="A9" s="191"/>
      <c r="B9" s="190"/>
      <c r="C9" s="172" t="s">
        <v>873</v>
      </c>
    </row>
    <row r="10" spans="1:4" x14ac:dyDescent="0.35">
      <c r="A10" s="191"/>
      <c r="B10" s="190"/>
      <c r="C10" s="172" t="s">
        <v>874</v>
      </c>
    </row>
    <row r="11" spans="1:4" x14ac:dyDescent="0.35">
      <c r="A11" s="177" t="s">
        <v>875</v>
      </c>
      <c r="B11" s="172" t="s">
        <v>876</v>
      </c>
      <c r="C11" s="172" t="s">
        <v>877</v>
      </c>
    </row>
    <row r="12" spans="1:4" ht="23" x14ac:dyDescent="0.35">
      <c r="A12" s="177" t="s">
        <v>878</v>
      </c>
      <c r="B12" s="172" t="s">
        <v>879</v>
      </c>
      <c r="C12" s="172" t="s">
        <v>880</v>
      </c>
    </row>
    <row r="13" spans="1:4" ht="34.5" x14ac:dyDescent="0.35">
      <c r="A13" s="177" t="s">
        <v>881</v>
      </c>
      <c r="B13" s="172" t="s">
        <v>882</v>
      </c>
      <c r="C13" s="172" t="s">
        <v>883</v>
      </c>
    </row>
    <row r="14" spans="1:4" x14ac:dyDescent="0.35">
      <c r="A14" s="177"/>
      <c r="B14" s="172"/>
      <c r="C14" s="172"/>
    </row>
    <row r="15" spans="1:4" x14ac:dyDescent="0.35">
      <c r="A15" s="178" t="s">
        <v>957</v>
      </c>
      <c r="B15" s="174"/>
      <c r="C15" s="174"/>
      <c r="D15" s="179"/>
    </row>
    <row r="16" spans="1:4" ht="22.75" customHeight="1" x14ac:dyDescent="0.35">
      <c r="A16" s="175" t="s">
        <v>955</v>
      </c>
      <c r="B16" s="176" t="s">
        <v>884</v>
      </c>
      <c r="C16" s="176" t="s">
        <v>885</v>
      </c>
      <c r="D16" s="176" t="s">
        <v>886</v>
      </c>
    </row>
    <row r="17" spans="1:4" ht="25" customHeight="1" x14ac:dyDescent="0.35">
      <c r="A17" s="191" t="s">
        <v>11</v>
      </c>
      <c r="B17" s="172" t="s">
        <v>887</v>
      </c>
      <c r="C17" s="172" t="s">
        <v>888</v>
      </c>
      <c r="D17" s="172" t="s">
        <v>889</v>
      </c>
    </row>
    <row r="18" spans="1:4" ht="25" customHeight="1" x14ac:dyDescent="0.35">
      <c r="A18" s="191"/>
      <c r="B18" s="190" t="s">
        <v>890</v>
      </c>
      <c r="C18" s="190">
        <v>24</v>
      </c>
      <c r="D18" s="172" t="s">
        <v>891</v>
      </c>
    </row>
    <row r="19" spans="1:4" ht="25" customHeight="1" x14ac:dyDescent="0.35">
      <c r="A19" s="191"/>
      <c r="B19" s="190"/>
      <c r="C19" s="190"/>
      <c r="D19" s="172" t="s">
        <v>892</v>
      </c>
    </row>
    <row r="20" spans="1:4" ht="25" customHeight="1" x14ac:dyDescent="0.35">
      <c r="A20" s="191"/>
      <c r="B20" s="190" t="s">
        <v>893</v>
      </c>
      <c r="C20" s="190" t="s">
        <v>894</v>
      </c>
      <c r="D20" s="172" t="s">
        <v>895</v>
      </c>
    </row>
    <row r="21" spans="1:4" ht="25" customHeight="1" x14ac:dyDescent="0.35">
      <c r="A21" s="191"/>
      <c r="B21" s="190"/>
      <c r="C21" s="190"/>
      <c r="D21" s="172" t="s">
        <v>896</v>
      </c>
    </row>
    <row r="22" spans="1:4" ht="25" customHeight="1" x14ac:dyDescent="0.35">
      <c r="A22" s="191"/>
      <c r="B22" s="190"/>
      <c r="C22" s="190"/>
      <c r="D22" s="172" t="s">
        <v>897</v>
      </c>
    </row>
    <row r="23" spans="1:4" ht="25" customHeight="1" x14ac:dyDescent="0.35">
      <c r="A23" s="191"/>
      <c r="B23" s="190"/>
      <c r="C23" s="190"/>
      <c r="D23" s="172" t="s">
        <v>898</v>
      </c>
    </row>
    <row r="24" spans="1:4" ht="22.75" customHeight="1" x14ac:dyDescent="0.35">
      <c r="A24" s="191" t="s">
        <v>751</v>
      </c>
      <c r="B24" s="172" t="s">
        <v>899</v>
      </c>
      <c r="C24" s="172" t="s">
        <v>900</v>
      </c>
      <c r="D24" s="172" t="s">
        <v>901</v>
      </c>
    </row>
    <row r="25" spans="1:4" ht="22.75" customHeight="1" x14ac:dyDescent="0.35">
      <c r="A25" s="191"/>
      <c r="B25" s="172" t="s">
        <v>902</v>
      </c>
      <c r="C25" s="172" t="s">
        <v>903</v>
      </c>
      <c r="D25" s="172"/>
    </row>
    <row r="26" spans="1:4" ht="22.75" customHeight="1" x14ac:dyDescent="0.35">
      <c r="A26" s="191"/>
      <c r="B26" s="172" t="s">
        <v>904</v>
      </c>
      <c r="C26" s="172" t="s">
        <v>905</v>
      </c>
      <c r="D26" s="172"/>
    </row>
    <row r="27" spans="1:4" ht="22.75" customHeight="1" x14ac:dyDescent="0.35">
      <c r="A27" s="191" t="s">
        <v>49</v>
      </c>
      <c r="B27" s="172" t="s">
        <v>899</v>
      </c>
      <c r="C27" s="172" t="s">
        <v>906</v>
      </c>
      <c r="D27" s="172" t="s">
        <v>907</v>
      </c>
    </row>
    <row r="28" spans="1:4" ht="22.75" customHeight="1" x14ac:dyDescent="0.35">
      <c r="A28" s="191"/>
      <c r="B28" s="172" t="s">
        <v>902</v>
      </c>
      <c r="C28" s="172" t="s">
        <v>910</v>
      </c>
      <c r="D28" s="172" t="s">
        <v>908</v>
      </c>
    </row>
    <row r="29" spans="1:4" ht="22.75" customHeight="1" x14ac:dyDescent="0.35">
      <c r="A29" s="191"/>
      <c r="B29" s="172" t="s">
        <v>904</v>
      </c>
      <c r="C29" s="172" t="s">
        <v>911</v>
      </c>
      <c r="D29" s="172" t="s">
        <v>909</v>
      </c>
    </row>
    <row r="30" spans="1:4" ht="22.75" customHeight="1" x14ac:dyDescent="0.35">
      <c r="A30" s="191"/>
      <c r="B30" s="172" t="s">
        <v>912</v>
      </c>
      <c r="C30" s="172" t="s">
        <v>913</v>
      </c>
      <c r="D30" s="172" t="s">
        <v>909</v>
      </c>
    </row>
    <row r="31" spans="1:4" ht="22.75" customHeight="1" x14ac:dyDescent="0.35">
      <c r="A31" s="191" t="s">
        <v>88</v>
      </c>
      <c r="B31" s="172" t="s">
        <v>914</v>
      </c>
      <c r="C31" s="172" t="s">
        <v>915</v>
      </c>
      <c r="D31" s="172" t="s">
        <v>916</v>
      </c>
    </row>
    <row r="32" spans="1:4" ht="22.75" customHeight="1" x14ac:dyDescent="0.35">
      <c r="A32" s="191"/>
      <c r="B32" s="172" t="s">
        <v>904</v>
      </c>
      <c r="C32" s="172" t="s">
        <v>918</v>
      </c>
      <c r="D32" s="172" t="s">
        <v>917</v>
      </c>
    </row>
    <row r="33" spans="1:4" ht="22.75" customHeight="1" x14ac:dyDescent="0.35">
      <c r="A33" s="191"/>
      <c r="B33" s="172" t="s">
        <v>912</v>
      </c>
      <c r="C33" s="172" t="s">
        <v>905</v>
      </c>
      <c r="D33" s="172" t="s">
        <v>909</v>
      </c>
    </row>
    <row r="34" spans="1:4" ht="22.75" customHeight="1" x14ac:dyDescent="0.35">
      <c r="A34" s="177" t="s">
        <v>919</v>
      </c>
      <c r="B34" s="172" t="s">
        <v>921</v>
      </c>
      <c r="C34" s="172" t="s">
        <v>922</v>
      </c>
      <c r="D34" s="172" t="s">
        <v>923</v>
      </c>
    </row>
    <row r="35" spans="1:4" ht="22.75" customHeight="1" x14ac:dyDescent="0.35">
      <c r="A35" s="170" t="s">
        <v>920</v>
      </c>
      <c r="B35" s="172" t="s">
        <v>914</v>
      </c>
      <c r="C35" s="172" t="s">
        <v>925</v>
      </c>
      <c r="D35" s="172" t="s">
        <v>924</v>
      </c>
    </row>
    <row r="36" spans="1:4" ht="22.75" customHeight="1" x14ac:dyDescent="0.35">
      <c r="A36" s="170"/>
      <c r="B36" s="172" t="s">
        <v>926</v>
      </c>
      <c r="C36" s="172" t="s">
        <v>927</v>
      </c>
      <c r="D36" s="172"/>
    </row>
    <row r="37" spans="1:4" ht="22.75" customHeight="1" x14ac:dyDescent="0.35">
      <c r="A37" s="191" t="s">
        <v>59</v>
      </c>
      <c r="B37" s="172" t="s">
        <v>921</v>
      </c>
      <c r="C37" s="172" t="s">
        <v>928</v>
      </c>
      <c r="D37" s="172" t="s">
        <v>929</v>
      </c>
    </row>
    <row r="38" spans="1:4" ht="22.75" customHeight="1" x14ac:dyDescent="0.35">
      <c r="A38" s="191"/>
      <c r="B38" s="172" t="s">
        <v>890</v>
      </c>
      <c r="C38" s="172">
        <v>24</v>
      </c>
      <c r="D38" s="172" t="s">
        <v>930</v>
      </c>
    </row>
    <row r="39" spans="1:4" ht="22.75" customHeight="1" x14ac:dyDescent="0.35">
      <c r="A39" s="191"/>
      <c r="B39" s="172" t="s">
        <v>914</v>
      </c>
      <c r="C39" s="172" t="s">
        <v>933</v>
      </c>
      <c r="D39" s="172" t="s">
        <v>931</v>
      </c>
    </row>
    <row r="40" spans="1:4" ht="22.75" customHeight="1" x14ac:dyDescent="0.35">
      <c r="A40" s="191"/>
      <c r="B40" s="172" t="s">
        <v>893</v>
      </c>
      <c r="C40" s="172" t="s">
        <v>934</v>
      </c>
      <c r="D40" s="172" t="s">
        <v>932</v>
      </c>
    </row>
    <row r="41" spans="1:4" ht="22.75" customHeight="1" x14ac:dyDescent="0.35">
      <c r="A41" s="191" t="s">
        <v>935</v>
      </c>
      <c r="B41" s="190" t="s">
        <v>921</v>
      </c>
      <c r="C41" s="190" t="s">
        <v>936</v>
      </c>
      <c r="D41" s="172" t="s">
        <v>937</v>
      </c>
    </row>
    <row r="42" spans="1:4" ht="22.75" customHeight="1" x14ac:dyDescent="0.35">
      <c r="A42" s="191"/>
      <c r="B42" s="190"/>
      <c r="C42" s="190"/>
      <c r="D42" s="172" t="s">
        <v>938</v>
      </c>
    </row>
    <row r="43" spans="1:4" ht="22.75" customHeight="1" x14ac:dyDescent="0.35">
      <c r="A43" s="191"/>
      <c r="B43" s="172" t="s">
        <v>914</v>
      </c>
      <c r="C43" s="172" t="s">
        <v>940</v>
      </c>
      <c r="D43" s="172" t="s">
        <v>931</v>
      </c>
    </row>
    <row r="44" spans="1:4" ht="22.75" customHeight="1" x14ac:dyDescent="0.35">
      <c r="A44" s="191"/>
      <c r="B44" s="172" t="s">
        <v>893</v>
      </c>
      <c r="C44" s="172" t="s">
        <v>934</v>
      </c>
      <c r="D44" s="172" t="s">
        <v>939</v>
      </c>
    </row>
    <row r="45" spans="1:4" ht="22.75" customHeight="1" x14ac:dyDescent="0.35">
      <c r="A45" s="191" t="s">
        <v>87</v>
      </c>
      <c r="B45" s="190" t="s">
        <v>921</v>
      </c>
      <c r="C45" s="190" t="s">
        <v>941</v>
      </c>
      <c r="D45" s="172" t="s">
        <v>942</v>
      </c>
    </row>
    <row r="46" spans="1:4" ht="22.75" customHeight="1" x14ac:dyDescent="0.35">
      <c r="A46" s="191"/>
      <c r="B46" s="190"/>
      <c r="C46" s="190"/>
      <c r="D46" s="172" t="s">
        <v>930</v>
      </c>
    </row>
    <row r="47" spans="1:4" ht="22.75" customHeight="1" x14ac:dyDescent="0.35">
      <c r="A47" s="191"/>
      <c r="B47" s="172" t="s">
        <v>893</v>
      </c>
      <c r="C47" s="172" t="s">
        <v>944</v>
      </c>
      <c r="D47" s="172" t="s">
        <v>943</v>
      </c>
    </row>
    <row r="48" spans="1:4" ht="22.75" customHeight="1" x14ac:dyDescent="0.35">
      <c r="A48" s="191" t="s">
        <v>821</v>
      </c>
      <c r="B48" s="172" t="s">
        <v>945</v>
      </c>
      <c r="C48" s="172" t="s">
        <v>946</v>
      </c>
      <c r="D48" s="172" t="s">
        <v>909</v>
      </c>
    </row>
    <row r="49" spans="1:5" ht="22.75" customHeight="1" x14ac:dyDescent="0.35">
      <c r="A49" s="191"/>
      <c r="B49" s="172" t="s">
        <v>947</v>
      </c>
      <c r="C49" s="172">
        <v>4</v>
      </c>
      <c r="D49" s="172"/>
    </row>
    <row r="50" spans="1:5" ht="22.75" customHeight="1" x14ac:dyDescent="0.35">
      <c r="A50" s="191"/>
      <c r="B50" s="172" t="s">
        <v>904</v>
      </c>
      <c r="C50" s="172" t="s">
        <v>905</v>
      </c>
      <c r="D50" s="172"/>
    </row>
    <row r="51" spans="1:5" ht="22.75" customHeight="1" x14ac:dyDescent="0.35">
      <c r="A51" s="191"/>
      <c r="B51" s="172" t="s">
        <v>912</v>
      </c>
      <c r="C51" s="180" t="s">
        <v>956</v>
      </c>
      <c r="D51" s="172"/>
    </row>
    <row r="52" spans="1:5" ht="22.75" customHeight="1" x14ac:dyDescent="0.35">
      <c r="A52" s="191" t="s">
        <v>56</v>
      </c>
      <c r="B52" s="172" t="s">
        <v>904</v>
      </c>
      <c r="C52" s="172" t="s">
        <v>905</v>
      </c>
      <c r="D52" s="172" t="s">
        <v>948</v>
      </c>
    </row>
    <row r="53" spans="1:5" ht="22.75" customHeight="1" x14ac:dyDescent="0.35">
      <c r="A53" s="191"/>
      <c r="B53" s="172" t="s">
        <v>949</v>
      </c>
      <c r="C53" s="172">
        <v>6</v>
      </c>
      <c r="D53" s="172"/>
    </row>
    <row r="54" spans="1:5" ht="22.75" customHeight="1" x14ac:dyDescent="0.35">
      <c r="A54" s="191"/>
      <c r="B54" s="172" t="s">
        <v>950</v>
      </c>
      <c r="C54" s="172" t="s">
        <v>900</v>
      </c>
      <c r="D54" s="172"/>
    </row>
    <row r="55" spans="1:5" ht="22.75" customHeight="1" x14ac:dyDescent="0.35">
      <c r="A55" s="191"/>
      <c r="B55" s="172" t="s">
        <v>951</v>
      </c>
      <c r="C55" s="172" t="s">
        <v>952</v>
      </c>
      <c r="D55" s="172"/>
    </row>
    <row r="56" spans="1:5" ht="22.75" customHeight="1" x14ac:dyDescent="0.35">
      <c r="A56" s="191"/>
      <c r="B56" s="172" t="s">
        <v>953</v>
      </c>
      <c r="C56" s="172">
        <v>12</v>
      </c>
      <c r="D56" s="172"/>
    </row>
    <row r="57" spans="1:5" ht="22.75" customHeight="1" x14ac:dyDescent="0.35">
      <c r="A57" s="191"/>
      <c r="B57" s="172" t="s">
        <v>954</v>
      </c>
      <c r="C57" s="172">
        <v>36</v>
      </c>
      <c r="D57" s="172"/>
    </row>
    <row r="58" spans="1:5" ht="22.75" customHeight="1" x14ac:dyDescent="0.35">
      <c r="A58" s="177"/>
      <c r="B58" s="172"/>
      <c r="C58" s="172"/>
      <c r="D58" s="172"/>
    </row>
    <row r="59" spans="1:5" x14ac:dyDescent="0.35">
      <c r="A59" s="178" t="s">
        <v>958</v>
      </c>
      <c r="B59" s="174"/>
      <c r="C59" s="174"/>
      <c r="D59" s="179"/>
      <c r="E59" s="174"/>
    </row>
    <row r="60" spans="1:5" x14ac:dyDescent="0.35">
      <c r="A60" s="181" t="s">
        <v>1095</v>
      </c>
      <c r="B60" s="182" t="s">
        <v>884</v>
      </c>
      <c r="C60" s="182" t="s">
        <v>959</v>
      </c>
      <c r="D60" s="182" t="s">
        <v>960</v>
      </c>
      <c r="E60" s="182" t="s">
        <v>961</v>
      </c>
    </row>
    <row r="61" spans="1:5" ht="25" customHeight="1" x14ac:dyDescent="0.35">
      <c r="A61" s="191" t="s">
        <v>26</v>
      </c>
      <c r="B61" s="172" t="s">
        <v>887</v>
      </c>
      <c r="C61" s="172">
        <v>24</v>
      </c>
      <c r="D61" s="172" t="s">
        <v>931</v>
      </c>
      <c r="E61" s="190" t="s">
        <v>963</v>
      </c>
    </row>
    <row r="62" spans="1:5" ht="25" customHeight="1" x14ac:dyDescent="0.35">
      <c r="A62" s="191"/>
      <c r="B62" s="172" t="s">
        <v>964</v>
      </c>
      <c r="C62" s="172">
        <v>32</v>
      </c>
      <c r="D62" s="172" t="s">
        <v>962</v>
      </c>
      <c r="E62" s="190"/>
    </row>
    <row r="63" spans="1:5" ht="25" customHeight="1" x14ac:dyDescent="0.35">
      <c r="A63" s="191" t="s">
        <v>965</v>
      </c>
      <c r="B63" s="172" t="s">
        <v>921</v>
      </c>
      <c r="C63" s="172">
        <v>30</v>
      </c>
      <c r="D63" s="172" t="s">
        <v>966</v>
      </c>
      <c r="E63" s="190"/>
    </row>
    <row r="64" spans="1:5" ht="25" customHeight="1" x14ac:dyDescent="0.35">
      <c r="A64" s="191"/>
      <c r="B64" s="172" t="s">
        <v>893</v>
      </c>
      <c r="C64" s="172" t="s">
        <v>968</v>
      </c>
      <c r="D64" s="172" t="s">
        <v>967</v>
      </c>
      <c r="E64" s="190"/>
    </row>
    <row r="65" spans="1:5" ht="25" customHeight="1" x14ac:dyDescent="0.35">
      <c r="A65" s="191" t="s">
        <v>969</v>
      </c>
      <c r="B65" s="190" t="s">
        <v>921</v>
      </c>
      <c r="C65" s="190" t="s">
        <v>970</v>
      </c>
      <c r="D65" s="172" t="s">
        <v>971</v>
      </c>
      <c r="E65" s="190"/>
    </row>
    <row r="66" spans="1:5" ht="25" customHeight="1" x14ac:dyDescent="0.35">
      <c r="A66" s="191"/>
      <c r="B66" s="190"/>
      <c r="C66" s="190"/>
      <c r="D66" s="172" t="s">
        <v>972</v>
      </c>
      <c r="E66" s="190"/>
    </row>
    <row r="67" spans="1:5" ht="25" customHeight="1" x14ac:dyDescent="0.35">
      <c r="A67" s="191"/>
      <c r="B67" s="172" t="s">
        <v>893</v>
      </c>
      <c r="C67" s="172">
        <v>8</v>
      </c>
      <c r="D67" s="172" t="s">
        <v>973</v>
      </c>
      <c r="E67" s="190"/>
    </row>
    <row r="68" spans="1:5" ht="25" customHeight="1" x14ac:dyDescent="0.35">
      <c r="A68" s="191" t="s">
        <v>46</v>
      </c>
      <c r="B68" s="190" t="s">
        <v>974</v>
      </c>
      <c r="C68" s="190">
        <v>52</v>
      </c>
      <c r="D68" s="172" t="s">
        <v>975</v>
      </c>
      <c r="E68" s="190" t="s">
        <v>977</v>
      </c>
    </row>
    <row r="69" spans="1:5" ht="25" customHeight="1" x14ac:dyDescent="0.35">
      <c r="A69" s="191"/>
      <c r="B69" s="190"/>
      <c r="C69" s="190"/>
      <c r="D69" s="172" t="s">
        <v>976</v>
      </c>
      <c r="E69" s="190"/>
    </row>
    <row r="70" spans="1:5" ht="25" customHeight="1" x14ac:dyDescent="0.35">
      <c r="A70" s="191" t="s">
        <v>53</v>
      </c>
      <c r="B70" s="190" t="s">
        <v>921</v>
      </c>
      <c r="C70" s="190" t="s">
        <v>978</v>
      </c>
      <c r="D70" s="172" t="s">
        <v>979</v>
      </c>
      <c r="E70" s="190" t="s">
        <v>980</v>
      </c>
    </row>
    <row r="71" spans="1:5" ht="25" customHeight="1" x14ac:dyDescent="0.35">
      <c r="A71" s="191"/>
      <c r="B71" s="190"/>
      <c r="C71" s="190"/>
      <c r="D71" s="172" t="s">
        <v>948</v>
      </c>
      <c r="E71" s="190"/>
    </row>
    <row r="72" spans="1:5" ht="25" customHeight="1" x14ac:dyDescent="0.35">
      <c r="A72" s="191" t="s">
        <v>981</v>
      </c>
      <c r="B72" s="172" t="s">
        <v>982</v>
      </c>
      <c r="C72" s="172">
        <v>25</v>
      </c>
      <c r="D72" s="190" t="s">
        <v>983</v>
      </c>
      <c r="E72" s="190"/>
    </row>
    <row r="73" spans="1:5" ht="25" customHeight="1" x14ac:dyDescent="0.35">
      <c r="A73" s="191"/>
      <c r="B73" s="172" t="s">
        <v>904</v>
      </c>
      <c r="C73" s="183">
        <v>1.5</v>
      </c>
      <c r="D73" s="190"/>
      <c r="E73" s="190"/>
    </row>
    <row r="74" spans="1:5" ht="25" customHeight="1" x14ac:dyDescent="0.35">
      <c r="A74" s="191" t="s">
        <v>61</v>
      </c>
      <c r="B74" s="190" t="s">
        <v>984</v>
      </c>
      <c r="C74" s="190" t="s">
        <v>985</v>
      </c>
      <c r="D74" s="172" t="s">
        <v>986</v>
      </c>
      <c r="E74" s="190" t="s">
        <v>989</v>
      </c>
    </row>
    <row r="75" spans="1:5" ht="25" customHeight="1" x14ac:dyDescent="0.35">
      <c r="A75" s="191"/>
      <c r="B75" s="190"/>
      <c r="C75" s="190"/>
      <c r="D75" s="172" t="s">
        <v>987</v>
      </c>
      <c r="E75" s="190"/>
    </row>
    <row r="76" spans="1:5" ht="25" customHeight="1" x14ac:dyDescent="0.35">
      <c r="A76" s="191"/>
      <c r="B76" s="172" t="s">
        <v>990</v>
      </c>
      <c r="C76" s="172">
        <v>53</v>
      </c>
      <c r="D76" s="172" t="s">
        <v>988</v>
      </c>
      <c r="E76" s="190"/>
    </row>
    <row r="77" spans="1:5" ht="25" customHeight="1" x14ac:dyDescent="0.35">
      <c r="A77" s="191" t="s">
        <v>73</v>
      </c>
      <c r="B77" s="172" t="s">
        <v>974</v>
      </c>
      <c r="C77" s="172">
        <v>50</v>
      </c>
      <c r="D77" s="172" t="s">
        <v>991</v>
      </c>
      <c r="E77" s="190" t="s">
        <v>993</v>
      </c>
    </row>
    <row r="78" spans="1:5" ht="25" customHeight="1" x14ac:dyDescent="0.35">
      <c r="A78" s="191"/>
      <c r="B78" s="172" t="s">
        <v>994</v>
      </c>
      <c r="C78" s="172" t="s">
        <v>995</v>
      </c>
      <c r="D78" s="172" t="s">
        <v>992</v>
      </c>
      <c r="E78" s="190"/>
    </row>
    <row r="79" spans="1:5" ht="25" customHeight="1" x14ac:dyDescent="0.35">
      <c r="A79" s="177" t="s">
        <v>81</v>
      </c>
      <c r="B79" s="172" t="s">
        <v>996</v>
      </c>
      <c r="C79" s="172" t="s">
        <v>997</v>
      </c>
      <c r="D79" s="172" t="s">
        <v>998</v>
      </c>
      <c r="E79" s="172" t="s">
        <v>999</v>
      </c>
    </row>
    <row r="80" spans="1:5" ht="25" customHeight="1" x14ac:dyDescent="0.35">
      <c r="A80" s="177" t="s">
        <v>1000</v>
      </c>
      <c r="B80" s="172" t="s">
        <v>1001</v>
      </c>
      <c r="C80" s="172"/>
      <c r="D80" s="172" t="s">
        <v>1002</v>
      </c>
      <c r="E80" s="172" t="s">
        <v>1003</v>
      </c>
    </row>
    <row r="81" spans="1:5" ht="25" customHeight="1" x14ac:dyDescent="0.35">
      <c r="A81" s="191" t="s">
        <v>1004</v>
      </c>
      <c r="B81" s="172" t="s">
        <v>921</v>
      </c>
      <c r="C81" s="172">
        <v>35</v>
      </c>
      <c r="D81" s="172" t="s">
        <v>1005</v>
      </c>
      <c r="E81" s="190" t="s">
        <v>1007</v>
      </c>
    </row>
    <row r="82" spans="1:5" ht="25" customHeight="1" x14ac:dyDescent="0.35">
      <c r="A82" s="191"/>
      <c r="B82" s="172" t="s">
        <v>1008</v>
      </c>
      <c r="C82" s="172" t="s">
        <v>1009</v>
      </c>
      <c r="D82" s="172" t="s">
        <v>1006</v>
      </c>
      <c r="E82" s="190"/>
    </row>
    <row r="83" spans="1:5" ht="25" customHeight="1" x14ac:dyDescent="0.35">
      <c r="A83" s="191" t="s">
        <v>27</v>
      </c>
      <c r="B83" s="172" t="s">
        <v>921</v>
      </c>
      <c r="C83" s="172" t="s">
        <v>936</v>
      </c>
      <c r="D83" s="190" t="s">
        <v>1010</v>
      </c>
      <c r="E83" s="190" t="s">
        <v>1011</v>
      </c>
    </row>
    <row r="84" spans="1:5" ht="25" customHeight="1" x14ac:dyDescent="0.35">
      <c r="A84" s="191"/>
      <c r="B84" s="172" t="s">
        <v>893</v>
      </c>
      <c r="C84" s="172" t="s">
        <v>1012</v>
      </c>
      <c r="D84" s="190"/>
      <c r="E84" s="190"/>
    </row>
    <row r="85" spans="1:5" ht="25" customHeight="1" x14ac:dyDescent="0.35">
      <c r="A85" s="177" t="s">
        <v>1013</v>
      </c>
      <c r="B85" s="172" t="s">
        <v>921</v>
      </c>
      <c r="C85" s="172" t="s">
        <v>1014</v>
      </c>
      <c r="D85" s="172"/>
      <c r="E85" s="172" t="s">
        <v>1011</v>
      </c>
    </row>
    <row r="86" spans="1:5" ht="25" customHeight="1" x14ac:dyDescent="0.35">
      <c r="A86" s="177" t="s">
        <v>70</v>
      </c>
      <c r="B86" s="172" t="s">
        <v>921</v>
      </c>
      <c r="C86" s="172" t="s">
        <v>1015</v>
      </c>
      <c r="D86" s="172" t="s">
        <v>931</v>
      </c>
      <c r="E86" s="172" t="s">
        <v>1016</v>
      </c>
    </row>
    <row r="87" spans="1:5" ht="25" customHeight="1" x14ac:dyDescent="0.35">
      <c r="A87" s="177" t="s">
        <v>783</v>
      </c>
      <c r="B87" s="172" t="s">
        <v>921</v>
      </c>
      <c r="C87" s="172">
        <v>18</v>
      </c>
      <c r="D87" s="172" t="s">
        <v>1017</v>
      </c>
      <c r="E87" s="172" t="s">
        <v>1018</v>
      </c>
    </row>
    <row r="88" spans="1:5" ht="25" customHeight="1" x14ac:dyDescent="0.35">
      <c r="A88" s="177" t="s">
        <v>1019</v>
      </c>
      <c r="B88" s="172" t="s">
        <v>921</v>
      </c>
      <c r="C88" s="172">
        <v>48</v>
      </c>
      <c r="D88" s="172"/>
      <c r="E88" s="172" t="s">
        <v>1020</v>
      </c>
    </row>
    <row r="89" spans="1:5" ht="25" customHeight="1" x14ac:dyDescent="0.35">
      <c r="A89" s="191" t="s">
        <v>36</v>
      </c>
      <c r="B89" s="172" t="s">
        <v>1021</v>
      </c>
      <c r="C89" s="172" t="s">
        <v>1022</v>
      </c>
      <c r="D89" s="172" t="s">
        <v>1023</v>
      </c>
      <c r="E89" s="190"/>
    </row>
    <row r="90" spans="1:5" ht="25" customHeight="1" x14ac:dyDescent="0.35">
      <c r="A90" s="191"/>
      <c r="B90" s="172" t="s">
        <v>1025</v>
      </c>
      <c r="C90" s="172" t="s">
        <v>1026</v>
      </c>
      <c r="D90" s="172" t="s">
        <v>1024</v>
      </c>
      <c r="E90" s="190"/>
    </row>
    <row r="91" spans="1:5" ht="25" customHeight="1" x14ac:dyDescent="0.35">
      <c r="A91" s="191" t="s">
        <v>44</v>
      </c>
      <c r="B91" s="172" t="s">
        <v>1027</v>
      </c>
      <c r="C91" s="172">
        <v>50</v>
      </c>
      <c r="D91" s="190"/>
      <c r="E91" s="190"/>
    </row>
    <row r="92" spans="1:5" ht="25" customHeight="1" x14ac:dyDescent="0.35">
      <c r="A92" s="191"/>
      <c r="B92" s="172" t="s">
        <v>1028</v>
      </c>
      <c r="C92" s="172" t="s">
        <v>1026</v>
      </c>
      <c r="D92" s="190"/>
      <c r="E92" s="190"/>
    </row>
    <row r="93" spans="1:5" ht="25" customHeight="1" x14ac:dyDescent="0.35">
      <c r="A93" s="177" t="s">
        <v>1029</v>
      </c>
      <c r="B93" s="172" t="s">
        <v>921</v>
      </c>
      <c r="C93" s="172" t="s">
        <v>970</v>
      </c>
      <c r="D93" s="172" t="s">
        <v>1031</v>
      </c>
      <c r="E93" s="190"/>
    </row>
    <row r="94" spans="1:5" ht="25" customHeight="1" x14ac:dyDescent="0.35">
      <c r="A94" s="170" t="s">
        <v>1030</v>
      </c>
      <c r="B94" s="172" t="s">
        <v>893</v>
      </c>
      <c r="C94" s="172" t="s">
        <v>1033</v>
      </c>
      <c r="D94" s="172" t="s">
        <v>1032</v>
      </c>
      <c r="E94" s="190"/>
    </row>
    <row r="95" spans="1:5" ht="25" customHeight="1" x14ac:dyDescent="0.35">
      <c r="A95" s="177" t="s">
        <v>1034</v>
      </c>
      <c r="B95" s="172" t="s">
        <v>1035</v>
      </c>
      <c r="C95" s="172">
        <v>25</v>
      </c>
      <c r="D95" s="172" t="s">
        <v>1036</v>
      </c>
      <c r="E95" s="172"/>
    </row>
    <row r="96" spans="1:5" ht="25" customHeight="1" x14ac:dyDescent="0.35">
      <c r="A96" s="191" t="s">
        <v>1037</v>
      </c>
      <c r="B96" s="172" t="s">
        <v>893</v>
      </c>
      <c r="C96" s="172" t="s">
        <v>946</v>
      </c>
      <c r="D96" s="190"/>
      <c r="E96" s="190"/>
    </row>
    <row r="97" spans="1:5" ht="25" customHeight="1" x14ac:dyDescent="0.35">
      <c r="A97" s="191"/>
      <c r="B97" s="172" t="s">
        <v>904</v>
      </c>
      <c r="C97" s="172" t="s">
        <v>1038</v>
      </c>
      <c r="D97" s="190"/>
      <c r="E97" s="190"/>
    </row>
    <row r="98" spans="1:5" ht="25" customHeight="1" x14ac:dyDescent="0.35">
      <c r="A98" s="191" t="s">
        <v>1039</v>
      </c>
      <c r="B98" s="172" t="s">
        <v>921</v>
      </c>
      <c r="C98" s="172" t="s">
        <v>1040</v>
      </c>
      <c r="D98" s="190" t="s">
        <v>1041</v>
      </c>
      <c r="E98" s="190" t="s">
        <v>1042</v>
      </c>
    </row>
    <row r="99" spans="1:5" ht="25" customHeight="1" x14ac:dyDescent="0.35">
      <c r="A99" s="191"/>
      <c r="B99" s="172" t="s">
        <v>1043</v>
      </c>
      <c r="C99" s="172" t="s">
        <v>1044</v>
      </c>
      <c r="D99" s="190"/>
      <c r="E99" s="190"/>
    </row>
    <row r="100" spans="1:5" ht="25" customHeight="1" x14ac:dyDescent="0.35">
      <c r="A100" s="177" t="s">
        <v>1045</v>
      </c>
      <c r="B100" s="172" t="s">
        <v>1047</v>
      </c>
      <c r="C100" s="172">
        <v>100</v>
      </c>
      <c r="D100" s="190" t="s">
        <v>1048</v>
      </c>
      <c r="E100" s="190"/>
    </row>
    <row r="101" spans="1:5" ht="25" customHeight="1" x14ac:dyDescent="0.35">
      <c r="A101" s="170" t="s">
        <v>1046</v>
      </c>
      <c r="B101" s="172" t="s">
        <v>921</v>
      </c>
      <c r="C101" s="172">
        <v>60</v>
      </c>
      <c r="D101" s="190"/>
      <c r="E101" s="190"/>
    </row>
    <row r="102" spans="1:5" ht="25" customHeight="1" x14ac:dyDescent="0.35">
      <c r="A102" s="170"/>
      <c r="B102" s="172" t="s">
        <v>893</v>
      </c>
      <c r="C102" s="172">
        <v>15</v>
      </c>
      <c r="D102" s="190"/>
      <c r="E102" s="190"/>
    </row>
    <row r="103" spans="1:5" ht="25" customHeight="1" x14ac:dyDescent="0.35">
      <c r="A103" s="177" t="s">
        <v>1049</v>
      </c>
      <c r="B103" s="172" t="s">
        <v>1050</v>
      </c>
      <c r="C103" s="172">
        <v>10</v>
      </c>
      <c r="D103" s="172"/>
      <c r="E103" s="172"/>
    </row>
    <row r="104" spans="1:5" ht="25" customHeight="1" x14ac:dyDescent="0.35">
      <c r="A104" s="191" t="s">
        <v>21</v>
      </c>
      <c r="B104" s="172" t="s">
        <v>1051</v>
      </c>
      <c r="C104" s="172" t="s">
        <v>1052</v>
      </c>
      <c r="D104" s="190" t="s">
        <v>962</v>
      </c>
      <c r="E104" s="190" t="s">
        <v>1053</v>
      </c>
    </row>
    <row r="105" spans="1:5" ht="25" customHeight="1" x14ac:dyDescent="0.35">
      <c r="A105" s="191"/>
      <c r="B105" s="172" t="s">
        <v>1054</v>
      </c>
      <c r="C105" s="172" t="s">
        <v>1055</v>
      </c>
      <c r="D105" s="190"/>
      <c r="E105" s="190"/>
    </row>
    <row r="106" spans="1:5" ht="25" customHeight="1" x14ac:dyDescent="0.35">
      <c r="A106" s="177" t="s">
        <v>25</v>
      </c>
      <c r="B106" s="172" t="s">
        <v>1056</v>
      </c>
      <c r="C106" s="172">
        <v>12</v>
      </c>
      <c r="D106" s="172"/>
      <c r="E106" s="172" t="s">
        <v>1057</v>
      </c>
    </row>
    <row r="107" spans="1:5" ht="25" customHeight="1" x14ac:dyDescent="0.35">
      <c r="A107" s="177" t="s">
        <v>33</v>
      </c>
      <c r="B107" s="172" t="s">
        <v>1058</v>
      </c>
      <c r="C107" s="172" t="s">
        <v>1059</v>
      </c>
      <c r="D107" s="172" t="s">
        <v>1060</v>
      </c>
      <c r="E107" s="172"/>
    </row>
    <row r="108" spans="1:5" ht="25" customHeight="1" x14ac:dyDescent="0.35">
      <c r="A108" s="191" t="s">
        <v>37</v>
      </c>
      <c r="B108" s="172" t="s">
        <v>1061</v>
      </c>
      <c r="C108" s="172">
        <v>56</v>
      </c>
      <c r="D108" s="190" t="s">
        <v>1062</v>
      </c>
      <c r="E108" s="190" t="s">
        <v>1063</v>
      </c>
    </row>
    <row r="109" spans="1:5" ht="25" customHeight="1" x14ac:dyDescent="0.35">
      <c r="A109" s="191"/>
      <c r="B109" s="172" t="s">
        <v>893</v>
      </c>
      <c r="C109" s="172">
        <v>15</v>
      </c>
      <c r="D109" s="190"/>
      <c r="E109" s="190"/>
    </row>
    <row r="110" spans="1:5" ht="25" customHeight="1" x14ac:dyDescent="0.35">
      <c r="A110" s="191" t="s">
        <v>1064</v>
      </c>
      <c r="B110" s="172" t="s">
        <v>921</v>
      </c>
      <c r="C110" s="172" t="s">
        <v>1065</v>
      </c>
      <c r="D110" s="172" t="s">
        <v>991</v>
      </c>
      <c r="E110" s="190" t="s">
        <v>1067</v>
      </c>
    </row>
    <row r="111" spans="1:5" ht="25" customHeight="1" x14ac:dyDescent="0.35">
      <c r="A111" s="191"/>
      <c r="B111" s="172" t="s">
        <v>1068</v>
      </c>
      <c r="C111" s="172">
        <v>10</v>
      </c>
      <c r="D111" s="172" t="s">
        <v>1066</v>
      </c>
      <c r="E111" s="190"/>
    </row>
    <row r="112" spans="1:5" ht="25" customHeight="1" x14ac:dyDescent="0.35">
      <c r="A112" s="191" t="s">
        <v>1069</v>
      </c>
      <c r="B112" s="172" t="s">
        <v>1070</v>
      </c>
      <c r="C112" s="172" t="s">
        <v>1071</v>
      </c>
      <c r="D112" s="172" t="s">
        <v>1072</v>
      </c>
      <c r="E112" s="172" t="s">
        <v>1074</v>
      </c>
    </row>
    <row r="113" spans="1:5" ht="25" customHeight="1" x14ac:dyDescent="0.35">
      <c r="A113" s="191"/>
      <c r="B113" s="172" t="s">
        <v>1075</v>
      </c>
      <c r="C113" s="172" t="s">
        <v>1076</v>
      </c>
      <c r="D113" s="172" t="s">
        <v>1073</v>
      </c>
      <c r="E113" s="172" t="s">
        <v>1077</v>
      </c>
    </row>
    <row r="114" spans="1:5" ht="25" customHeight="1" x14ac:dyDescent="0.35">
      <c r="A114" s="191"/>
      <c r="B114" s="172" t="s">
        <v>1078</v>
      </c>
      <c r="C114" s="172" t="s">
        <v>1055</v>
      </c>
      <c r="D114" s="172"/>
      <c r="E114" s="172" t="s">
        <v>1079</v>
      </c>
    </row>
    <row r="115" spans="1:5" ht="25" customHeight="1" x14ac:dyDescent="0.35">
      <c r="A115" s="191" t="s">
        <v>1080</v>
      </c>
      <c r="B115" s="172" t="s">
        <v>1081</v>
      </c>
      <c r="C115" s="172">
        <v>50</v>
      </c>
      <c r="D115" s="172" t="s">
        <v>1082</v>
      </c>
      <c r="E115" s="190"/>
    </row>
    <row r="116" spans="1:5" ht="25" customHeight="1" x14ac:dyDescent="0.35">
      <c r="A116" s="191"/>
      <c r="B116" s="172" t="s">
        <v>893</v>
      </c>
      <c r="C116" s="172" t="s">
        <v>1012</v>
      </c>
      <c r="D116" s="172" t="s">
        <v>992</v>
      </c>
      <c r="E116" s="190"/>
    </row>
    <row r="117" spans="1:5" ht="25" customHeight="1" x14ac:dyDescent="0.35">
      <c r="A117" s="191" t="s">
        <v>64</v>
      </c>
      <c r="B117" s="172" t="s">
        <v>921</v>
      </c>
      <c r="C117" s="172">
        <v>53</v>
      </c>
      <c r="D117" s="172" t="s">
        <v>1083</v>
      </c>
      <c r="E117" s="190"/>
    </row>
    <row r="118" spans="1:5" ht="25" customHeight="1" x14ac:dyDescent="0.35">
      <c r="A118" s="191"/>
      <c r="B118" s="172" t="s">
        <v>1085</v>
      </c>
      <c r="C118" s="172">
        <v>25</v>
      </c>
      <c r="D118" s="172" t="s">
        <v>1084</v>
      </c>
      <c r="E118" s="190"/>
    </row>
    <row r="119" spans="1:5" ht="25" customHeight="1" x14ac:dyDescent="0.35">
      <c r="A119" s="191"/>
      <c r="B119" s="172" t="s">
        <v>1086</v>
      </c>
      <c r="C119" s="172" t="s">
        <v>952</v>
      </c>
      <c r="D119" s="172"/>
      <c r="E119" s="190"/>
    </row>
    <row r="120" spans="1:5" ht="25" customHeight="1" x14ac:dyDescent="0.35">
      <c r="A120" s="177" t="s">
        <v>68</v>
      </c>
      <c r="B120" s="172" t="s">
        <v>1088</v>
      </c>
      <c r="C120" s="172" t="s">
        <v>941</v>
      </c>
      <c r="D120" s="190" t="s">
        <v>1062</v>
      </c>
      <c r="E120" s="190" t="s">
        <v>1089</v>
      </c>
    </row>
    <row r="121" spans="1:5" ht="25" customHeight="1" x14ac:dyDescent="0.35">
      <c r="A121" s="170" t="s">
        <v>1087</v>
      </c>
      <c r="B121" s="172" t="s">
        <v>893</v>
      </c>
      <c r="C121" s="172" t="s">
        <v>952</v>
      </c>
      <c r="D121" s="190"/>
      <c r="E121" s="190"/>
    </row>
    <row r="122" spans="1:5" ht="25" customHeight="1" x14ac:dyDescent="0.35">
      <c r="A122" s="170"/>
      <c r="B122" s="172" t="s">
        <v>1090</v>
      </c>
      <c r="C122" s="172" t="s">
        <v>1091</v>
      </c>
      <c r="D122" s="190"/>
      <c r="E122" s="190"/>
    </row>
    <row r="123" spans="1:5" ht="25" customHeight="1" x14ac:dyDescent="0.35">
      <c r="A123" s="177" t="s">
        <v>1092</v>
      </c>
      <c r="B123" s="172" t="s">
        <v>1085</v>
      </c>
      <c r="C123" s="172" t="s">
        <v>1093</v>
      </c>
      <c r="D123" s="172" t="s">
        <v>1063</v>
      </c>
    </row>
  </sheetData>
  <mergeCells count="78">
    <mergeCell ref="D120:D122"/>
    <mergeCell ref="E120:E122"/>
    <mergeCell ref="A110:A111"/>
    <mergeCell ref="E110:E111"/>
    <mergeCell ref="A112:A114"/>
    <mergeCell ref="A115:A116"/>
    <mergeCell ref="E115:E116"/>
    <mergeCell ref="A117:A119"/>
    <mergeCell ref="E117:E119"/>
    <mergeCell ref="A108:A109"/>
    <mergeCell ref="D108:D109"/>
    <mergeCell ref="E108:E109"/>
    <mergeCell ref="A96:A97"/>
    <mergeCell ref="D96:D97"/>
    <mergeCell ref="E96:E97"/>
    <mergeCell ref="A98:A99"/>
    <mergeCell ref="D98:D99"/>
    <mergeCell ref="E98:E99"/>
    <mergeCell ref="D100:D102"/>
    <mergeCell ref="E100:E102"/>
    <mergeCell ref="A104:A105"/>
    <mergeCell ref="D104:D105"/>
    <mergeCell ref="E104:E105"/>
    <mergeCell ref="E93:E94"/>
    <mergeCell ref="A77:A78"/>
    <mergeCell ref="E77:E78"/>
    <mergeCell ref="A81:A82"/>
    <mergeCell ref="E81:E82"/>
    <mergeCell ref="A83:A84"/>
    <mergeCell ref="D83:D84"/>
    <mergeCell ref="E83:E84"/>
    <mergeCell ref="A89:A90"/>
    <mergeCell ref="E89:E90"/>
    <mergeCell ref="A91:A92"/>
    <mergeCell ref="D91:D92"/>
    <mergeCell ref="E91:E92"/>
    <mergeCell ref="A72:A73"/>
    <mergeCell ref="D72:D73"/>
    <mergeCell ref="E72:E73"/>
    <mergeCell ref="A74:A76"/>
    <mergeCell ref="B74:B75"/>
    <mergeCell ref="C74:C75"/>
    <mergeCell ref="E74:E76"/>
    <mergeCell ref="A68:A69"/>
    <mergeCell ref="B68:B69"/>
    <mergeCell ref="C68:C69"/>
    <mergeCell ref="E68:E69"/>
    <mergeCell ref="A70:A71"/>
    <mergeCell ref="B70:B71"/>
    <mergeCell ref="C70:C71"/>
    <mergeCell ref="E70:E71"/>
    <mergeCell ref="A61:A62"/>
    <mergeCell ref="E61:E62"/>
    <mergeCell ref="A63:A64"/>
    <mergeCell ref="E63:E64"/>
    <mergeCell ref="A65:A67"/>
    <mergeCell ref="B65:B66"/>
    <mergeCell ref="C65:C66"/>
    <mergeCell ref="E65:E67"/>
    <mergeCell ref="A45:A47"/>
    <mergeCell ref="B45:B46"/>
    <mergeCell ref="C45:C46"/>
    <mergeCell ref="A48:A51"/>
    <mergeCell ref="A52:A57"/>
    <mergeCell ref="B41:B42"/>
    <mergeCell ref="C41:C42"/>
    <mergeCell ref="A5:A10"/>
    <mergeCell ref="B6:B10"/>
    <mergeCell ref="A17:A23"/>
    <mergeCell ref="B18:B19"/>
    <mergeCell ref="C18:C19"/>
    <mergeCell ref="B20:B23"/>
    <mergeCell ref="C20:C23"/>
    <mergeCell ref="A24:A26"/>
    <mergeCell ref="A27:A30"/>
    <mergeCell ref="A31:A33"/>
    <mergeCell ref="A37:A40"/>
    <mergeCell ref="A41:A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CL151"/>
  <sheetViews>
    <sheetView topLeftCell="A135" workbookViewId="0">
      <selection activeCell="C154" sqref="C154"/>
    </sheetView>
  </sheetViews>
  <sheetFormatPr defaultColWidth="8.90625" defaultRowHeight="13" x14ac:dyDescent="0.35"/>
  <cols>
    <col min="1" max="1" width="34.90625" style="76" customWidth="1"/>
    <col min="2" max="2" width="6" style="50" customWidth="1"/>
    <col min="3" max="3" width="24.08984375" style="49" customWidth="1"/>
    <col min="4" max="4" width="17.453125" style="76" customWidth="1"/>
    <col min="5" max="5" width="14.90625" style="49" customWidth="1"/>
    <col min="6" max="6" width="13.54296875" style="49" bestFit="1" customWidth="1"/>
    <col min="7" max="7" width="9.90625" style="49" customWidth="1"/>
    <col min="8" max="16384" width="8.90625" style="49"/>
  </cols>
  <sheetData>
    <row r="1" spans="1:90" ht="22.75" customHeight="1" x14ac:dyDescent="0.35">
      <c r="A1" s="186" t="s">
        <v>847</v>
      </c>
      <c r="B1" s="186"/>
      <c r="C1" s="186"/>
      <c r="D1" s="186"/>
      <c r="E1" s="186"/>
      <c r="F1" s="186"/>
      <c r="G1" s="186"/>
    </row>
    <row r="2" spans="1:90" ht="16.25" customHeight="1" x14ac:dyDescent="0.35">
      <c r="A2" s="105" t="s">
        <v>635</v>
      </c>
      <c r="B2" s="151"/>
      <c r="C2" s="63"/>
      <c r="D2" s="63"/>
      <c r="E2" s="106"/>
      <c r="F2" s="106"/>
      <c r="G2" s="106"/>
    </row>
    <row r="3" spans="1:90" ht="13.75" customHeight="1" x14ac:dyDescent="0.35">
      <c r="A3" s="135" t="s">
        <v>526</v>
      </c>
      <c r="B3" s="151"/>
      <c r="C3" s="63"/>
      <c r="D3" s="63"/>
      <c r="E3" s="106"/>
      <c r="F3" s="106"/>
      <c r="G3" s="106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X3" s="73"/>
      <c r="Y3" s="73"/>
      <c r="Z3" s="73"/>
      <c r="AA3" s="73"/>
      <c r="AB3" s="73"/>
      <c r="AC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</row>
    <row r="4" spans="1:90" ht="13.75" customHeight="1" x14ac:dyDescent="0.35">
      <c r="A4" s="57" t="s">
        <v>527</v>
      </c>
      <c r="B4" s="140" t="s">
        <v>457</v>
      </c>
      <c r="C4" s="63" t="s">
        <v>528</v>
      </c>
      <c r="D4" s="63"/>
      <c r="E4" s="57"/>
      <c r="F4" s="57"/>
      <c r="G4" s="57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X4" s="51"/>
      <c r="Y4" s="51"/>
      <c r="Z4" s="51"/>
      <c r="AA4" s="51"/>
      <c r="AB4" s="51"/>
      <c r="AC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</row>
    <row r="5" spans="1:90" ht="13.75" customHeight="1" x14ac:dyDescent="0.35">
      <c r="A5" s="51" t="s">
        <v>636</v>
      </c>
      <c r="B5" s="54" t="s">
        <v>457</v>
      </c>
      <c r="C5" s="63" t="s">
        <v>529</v>
      </c>
      <c r="D5" s="63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X5" s="51"/>
      <c r="Y5" s="51"/>
      <c r="Z5" s="51"/>
      <c r="AA5" s="51"/>
      <c r="AB5" s="51"/>
      <c r="AC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</row>
    <row r="6" spans="1:90" ht="13.75" customHeight="1" x14ac:dyDescent="0.35">
      <c r="A6" s="51" t="s">
        <v>637</v>
      </c>
      <c r="B6" s="54" t="s">
        <v>457</v>
      </c>
      <c r="C6" s="63" t="s">
        <v>530</v>
      </c>
      <c r="D6" s="63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X6" s="51"/>
      <c r="Y6" s="51"/>
      <c r="Z6" s="51"/>
      <c r="AA6" s="51"/>
      <c r="AB6" s="51"/>
      <c r="AC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</row>
    <row r="7" spans="1:90" ht="13.75" customHeight="1" x14ac:dyDescent="0.35">
      <c r="A7" s="51" t="s">
        <v>638</v>
      </c>
      <c r="B7" s="54" t="s">
        <v>457</v>
      </c>
      <c r="C7" s="63" t="s">
        <v>531</v>
      </c>
      <c r="D7" s="51" t="s">
        <v>639</v>
      </c>
      <c r="E7" s="51"/>
      <c r="F7" s="51"/>
      <c r="G7" s="51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X7" s="51"/>
      <c r="Y7" s="51"/>
      <c r="Z7" s="51"/>
      <c r="AA7" s="51"/>
      <c r="AB7" s="51"/>
      <c r="AC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</row>
    <row r="8" spans="1:90" ht="13.75" customHeight="1" x14ac:dyDescent="0.35">
      <c r="A8" s="57"/>
      <c r="B8" s="54" t="s">
        <v>457</v>
      </c>
      <c r="C8" s="63" t="s">
        <v>532</v>
      </c>
      <c r="D8" s="51" t="s">
        <v>640</v>
      </c>
      <c r="E8" s="57"/>
      <c r="F8" s="57"/>
      <c r="G8" s="57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X8" s="51"/>
      <c r="Y8" s="51"/>
      <c r="Z8" s="51"/>
      <c r="AA8" s="51"/>
      <c r="AB8" s="51"/>
      <c r="AC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</row>
    <row r="9" spans="1:90" ht="18.649999999999999" customHeight="1" x14ac:dyDescent="0.35">
      <c r="A9" s="51" t="s">
        <v>641</v>
      </c>
      <c r="B9" s="54" t="s">
        <v>457</v>
      </c>
      <c r="C9" s="63" t="s">
        <v>533</v>
      </c>
      <c r="D9" s="51" t="s">
        <v>642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X9" s="51"/>
      <c r="Y9" s="51"/>
      <c r="Z9" s="51"/>
      <c r="AA9" s="51"/>
      <c r="AB9" s="51"/>
      <c r="AC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</row>
    <row r="10" spans="1:90" ht="14.4" customHeight="1" x14ac:dyDescent="0.35">
      <c r="A10" s="51" t="s">
        <v>643</v>
      </c>
      <c r="B10" s="54" t="s">
        <v>457</v>
      </c>
      <c r="C10" s="63" t="s">
        <v>534</v>
      </c>
      <c r="D10" s="51" t="s">
        <v>644</v>
      </c>
      <c r="E10" s="51"/>
      <c r="F10" s="51"/>
      <c r="G10" s="51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X10" s="58"/>
      <c r="Y10" s="58"/>
      <c r="Z10" s="58"/>
      <c r="AA10" s="58"/>
      <c r="AB10" s="58"/>
      <c r="AC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</row>
    <row r="11" spans="1:90" ht="13.25" customHeight="1" x14ac:dyDescent="0.35">
      <c r="A11" s="135" t="s">
        <v>535</v>
      </c>
      <c r="B11" s="61"/>
      <c r="C11" s="63"/>
      <c r="D11" s="57"/>
      <c r="E11" s="78"/>
      <c r="F11" s="78"/>
      <c r="G11" s="7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X11" s="58"/>
      <c r="Y11" s="58"/>
      <c r="Z11" s="58"/>
      <c r="AA11" s="58"/>
      <c r="AB11" s="58"/>
      <c r="AC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</row>
    <row r="12" spans="1:90" ht="13.75" customHeight="1" x14ac:dyDescent="0.35">
      <c r="A12" s="57" t="s">
        <v>536</v>
      </c>
      <c r="B12" s="61" t="s">
        <v>645</v>
      </c>
      <c r="C12" s="63" t="s">
        <v>537</v>
      </c>
      <c r="D12" s="57"/>
      <c r="E12" s="57"/>
      <c r="F12" s="57"/>
      <c r="G12" s="57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X12" s="51"/>
      <c r="Y12" s="51"/>
      <c r="Z12" s="51"/>
      <c r="AA12" s="51"/>
      <c r="AB12" s="51"/>
      <c r="AC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8"/>
      <c r="BH12" s="58"/>
      <c r="BI12" s="58"/>
      <c r="BJ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</row>
    <row r="13" spans="1:90" ht="13.75" customHeight="1" x14ac:dyDescent="0.35">
      <c r="A13" s="57"/>
      <c r="B13" s="54" t="s">
        <v>457</v>
      </c>
      <c r="C13" s="63" t="s">
        <v>538</v>
      </c>
      <c r="D13" s="57"/>
      <c r="E13" s="57"/>
      <c r="F13" s="57"/>
      <c r="G13" s="57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X13" s="51"/>
      <c r="Y13" s="51"/>
      <c r="Z13" s="51"/>
      <c r="AA13" s="51"/>
      <c r="AB13" s="51"/>
      <c r="AC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8"/>
      <c r="BH13" s="58"/>
      <c r="BI13" s="58"/>
      <c r="BJ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</row>
    <row r="14" spans="1:90" ht="13.75" customHeight="1" x14ac:dyDescent="0.35">
      <c r="A14" s="51" t="s">
        <v>646</v>
      </c>
      <c r="B14" s="54" t="s">
        <v>457</v>
      </c>
      <c r="C14" s="63" t="s">
        <v>539</v>
      </c>
      <c r="D14" s="57"/>
      <c r="E14" s="51"/>
      <c r="F14" s="51"/>
      <c r="G14" s="51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X14" s="58"/>
      <c r="Y14" s="58"/>
      <c r="Z14" s="58"/>
      <c r="AA14" s="58"/>
      <c r="AB14" s="58"/>
      <c r="AC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1"/>
      <c r="BH14" s="51"/>
      <c r="BI14" s="51"/>
      <c r="BJ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</row>
    <row r="15" spans="1:90" ht="13.75" customHeight="1" x14ac:dyDescent="0.35">
      <c r="A15" s="51" t="s">
        <v>540</v>
      </c>
      <c r="B15" s="61" t="s">
        <v>645</v>
      </c>
      <c r="C15" s="63" t="s">
        <v>647</v>
      </c>
      <c r="D15" s="51" t="s">
        <v>648</v>
      </c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X15" s="58"/>
      <c r="Y15" s="58"/>
      <c r="Z15" s="58"/>
      <c r="AA15" s="58"/>
      <c r="AB15" s="58"/>
      <c r="AC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1"/>
      <c r="BH15" s="51"/>
      <c r="BI15" s="51"/>
      <c r="BJ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</row>
    <row r="16" spans="1:90" ht="13.75" customHeight="1" x14ac:dyDescent="0.35">
      <c r="A16" s="63" t="s">
        <v>541</v>
      </c>
      <c r="B16" s="61" t="s">
        <v>645</v>
      </c>
      <c r="C16" s="63" t="s">
        <v>542</v>
      </c>
      <c r="D16" s="51"/>
      <c r="E16" s="57"/>
      <c r="F16" s="57"/>
      <c r="G16" s="57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X16" s="51"/>
      <c r="Y16" s="51"/>
      <c r="Z16" s="51"/>
      <c r="AA16" s="51"/>
      <c r="AB16" s="51"/>
      <c r="AC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8"/>
      <c r="BH16" s="58"/>
      <c r="BI16" s="58"/>
      <c r="BJ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</row>
    <row r="17" spans="1:90" ht="13.75" customHeight="1" x14ac:dyDescent="0.35">
      <c r="A17" s="51" t="s">
        <v>649</v>
      </c>
      <c r="B17" s="54" t="s">
        <v>457</v>
      </c>
      <c r="C17" s="63" t="s">
        <v>543</v>
      </c>
      <c r="D17" s="57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X17" s="51"/>
      <c r="Y17" s="51"/>
      <c r="Z17" s="51"/>
      <c r="AA17" s="51"/>
      <c r="AB17" s="51"/>
      <c r="AC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8"/>
      <c r="BH17" s="58"/>
      <c r="BI17" s="58"/>
      <c r="BJ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</row>
    <row r="18" spans="1:90" ht="13.75" customHeight="1" x14ac:dyDescent="0.35">
      <c r="A18" s="51" t="s">
        <v>650</v>
      </c>
      <c r="B18" s="54" t="s">
        <v>457</v>
      </c>
      <c r="C18" s="63" t="s">
        <v>544</v>
      </c>
      <c r="D18" s="57"/>
      <c r="E18" s="51"/>
      <c r="F18" s="51"/>
      <c r="G18" s="51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X18" s="51"/>
      <c r="Y18" s="51"/>
      <c r="Z18" s="51"/>
      <c r="AA18" s="51"/>
      <c r="AB18" s="51"/>
      <c r="AC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</row>
    <row r="19" spans="1:90" ht="14.4" customHeight="1" x14ac:dyDescent="0.35">
      <c r="A19" s="57"/>
      <c r="B19" s="54" t="s">
        <v>457</v>
      </c>
      <c r="C19" s="63" t="s">
        <v>545</v>
      </c>
      <c r="D19" s="51" t="s">
        <v>651</v>
      </c>
      <c r="E19" s="57"/>
      <c r="F19" s="57"/>
      <c r="G19" s="5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X19" s="58"/>
      <c r="Y19" s="58"/>
      <c r="Z19" s="58"/>
      <c r="AA19" s="58"/>
      <c r="AB19" s="58"/>
      <c r="AC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</row>
    <row r="20" spans="1:90" ht="28.75" customHeight="1" x14ac:dyDescent="0.35">
      <c r="A20" s="135" t="s">
        <v>546</v>
      </c>
      <c r="B20" s="61"/>
      <c r="C20" s="63"/>
      <c r="D20" s="57"/>
      <c r="E20" s="78"/>
      <c r="F20" s="78"/>
      <c r="G20" s="7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X20" s="58"/>
      <c r="Y20" s="58"/>
      <c r="Z20" s="58"/>
      <c r="AA20" s="58"/>
      <c r="AB20" s="58"/>
      <c r="AC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</row>
    <row r="21" spans="1:90" ht="14.4" customHeight="1" x14ac:dyDescent="0.35">
      <c r="A21" s="57" t="s">
        <v>547</v>
      </c>
      <c r="B21" s="61" t="s">
        <v>645</v>
      </c>
      <c r="C21" s="63" t="s">
        <v>548</v>
      </c>
      <c r="D21" s="57"/>
      <c r="E21" s="57"/>
      <c r="F21" s="57"/>
      <c r="G21" s="57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X21" s="78"/>
      <c r="Y21" s="78"/>
      <c r="Z21" s="78"/>
      <c r="AA21" s="78"/>
      <c r="AB21" s="78"/>
      <c r="AC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</row>
    <row r="22" spans="1:90" ht="13.75" customHeight="1" x14ac:dyDescent="0.35">
      <c r="A22" s="135" t="s">
        <v>549</v>
      </c>
      <c r="B22" s="164"/>
      <c r="C22" s="63"/>
      <c r="D22" s="78"/>
      <c r="E22" s="78"/>
      <c r="F22" s="78"/>
      <c r="G22" s="78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X22" s="51"/>
      <c r="Y22" s="51"/>
      <c r="Z22" s="51"/>
      <c r="AA22" s="51"/>
      <c r="AB22" s="51"/>
      <c r="AC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8"/>
      <c r="BH22" s="58"/>
      <c r="BI22" s="58"/>
      <c r="BJ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</row>
    <row r="23" spans="1:90" ht="13.75" customHeight="1" x14ac:dyDescent="0.35">
      <c r="A23" s="51" t="s">
        <v>652</v>
      </c>
      <c r="B23" s="54" t="s">
        <v>457</v>
      </c>
      <c r="C23" s="63" t="s">
        <v>550</v>
      </c>
      <c r="D23" s="57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X23" s="51"/>
      <c r="Y23" s="51"/>
      <c r="Z23" s="51"/>
      <c r="AA23" s="51"/>
      <c r="AB23" s="51"/>
      <c r="AC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</row>
    <row r="24" spans="1:90" ht="14" x14ac:dyDescent="0.35">
      <c r="A24" s="51" t="s">
        <v>653</v>
      </c>
      <c r="B24" s="54" t="s">
        <v>457</v>
      </c>
      <c r="C24" s="63" t="s">
        <v>551</v>
      </c>
      <c r="D24" s="51" t="s">
        <v>654</v>
      </c>
      <c r="E24" s="51"/>
      <c r="F24" s="51"/>
      <c r="G24" s="51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X24" s="51"/>
      <c r="Y24" s="51"/>
      <c r="Z24" s="51"/>
      <c r="AA24" s="51"/>
      <c r="AB24" s="51"/>
      <c r="AC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</row>
    <row r="25" spans="1:90" ht="13.75" customHeight="1" x14ac:dyDescent="0.35">
      <c r="A25" s="57"/>
      <c r="B25" s="54" t="s">
        <v>457</v>
      </c>
      <c r="C25" s="63" t="s">
        <v>552</v>
      </c>
      <c r="D25" s="51" t="s">
        <v>655</v>
      </c>
      <c r="E25" s="57"/>
      <c r="F25" s="57"/>
      <c r="G25" s="57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X25" s="51"/>
      <c r="Y25" s="51"/>
      <c r="Z25" s="51"/>
      <c r="AA25" s="51"/>
      <c r="AB25" s="51"/>
      <c r="AC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8"/>
      <c r="BH25" s="58"/>
      <c r="BI25" s="58"/>
      <c r="BJ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</row>
    <row r="26" spans="1:90" ht="14" x14ac:dyDescent="0.35">
      <c r="A26" s="51" t="s">
        <v>656</v>
      </c>
      <c r="B26" s="54" t="s">
        <v>457</v>
      </c>
      <c r="C26" s="63" t="s">
        <v>533</v>
      </c>
      <c r="D26" s="57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X26" s="51"/>
      <c r="Y26" s="51"/>
      <c r="Z26" s="51"/>
      <c r="AA26" s="51"/>
      <c r="AB26" s="51"/>
      <c r="AC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8"/>
      <c r="BH26" s="58"/>
      <c r="BI26" s="58"/>
      <c r="BJ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</row>
    <row r="27" spans="1:90" ht="13.75" customHeight="1" x14ac:dyDescent="0.35">
      <c r="A27" s="51" t="s">
        <v>657</v>
      </c>
      <c r="B27" s="54" t="s">
        <v>457</v>
      </c>
      <c r="C27" s="63" t="s">
        <v>553</v>
      </c>
      <c r="D27" s="57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X27" s="51"/>
      <c r="Y27" s="51"/>
      <c r="Z27" s="51"/>
      <c r="AA27" s="51"/>
      <c r="AB27" s="51"/>
      <c r="AC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8"/>
      <c r="BH27" s="58"/>
      <c r="BI27" s="58"/>
      <c r="BJ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</row>
    <row r="28" spans="1:90" ht="13.75" customHeight="1" x14ac:dyDescent="0.35">
      <c r="A28" s="51" t="s">
        <v>658</v>
      </c>
      <c r="B28" s="54" t="s">
        <v>457</v>
      </c>
      <c r="C28" s="63" t="s">
        <v>533</v>
      </c>
      <c r="D28" s="57"/>
      <c r="E28" s="51"/>
      <c r="F28" s="51"/>
      <c r="G28" s="51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X28" s="51"/>
      <c r="Y28" s="51"/>
      <c r="Z28" s="51"/>
      <c r="AA28" s="51"/>
      <c r="AB28" s="51"/>
      <c r="AC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</row>
    <row r="29" spans="1:90" ht="14.4" customHeight="1" x14ac:dyDescent="0.35">
      <c r="A29" s="57"/>
      <c r="B29" s="54" t="s">
        <v>457</v>
      </c>
      <c r="C29" s="63" t="s">
        <v>554</v>
      </c>
      <c r="D29" s="51" t="s">
        <v>642</v>
      </c>
      <c r="E29" s="57"/>
      <c r="F29" s="57"/>
      <c r="G29" s="5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X29" s="58"/>
      <c r="Y29" s="58"/>
      <c r="Z29" s="58"/>
      <c r="AA29" s="58"/>
      <c r="AB29" s="58"/>
      <c r="AC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</row>
    <row r="30" spans="1:90" ht="13.75" customHeight="1" x14ac:dyDescent="0.35">
      <c r="A30" s="135" t="s">
        <v>555</v>
      </c>
      <c r="B30" s="61"/>
      <c r="C30" s="63"/>
      <c r="D30" s="57"/>
      <c r="E30" s="78"/>
      <c r="F30" s="78"/>
      <c r="G30" s="78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X30" s="51"/>
      <c r="Y30" s="51"/>
      <c r="Z30" s="51"/>
      <c r="AA30" s="51"/>
      <c r="AB30" s="51"/>
      <c r="AC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</row>
    <row r="31" spans="1:90" ht="13.75" customHeight="1" x14ac:dyDescent="0.35">
      <c r="A31" s="51" t="s">
        <v>659</v>
      </c>
      <c r="B31" s="54" t="s">
        <v>457</v>
      </c>
      <c r="C31" s="63" t="s">
        <v>556</v>
      </c>
      <c r="D31" s="51" t="s">
        <v>660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X31" s="51"/>
      <c r="Y31" s="51"/>
      <c r="Z31" s="51"/>
      <c r="AA31" s="51"/>
      <c r="AB31" s="51"/>
      <c r="AC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</row>
    <row r="32" spans="1:90" ht="13.75" customHeight="1" x14ac:dyDescent="0.35">
      <c r="A32" s="51" t="s">
        <v>661</v>
      </c>
      <c r="B32" s="54" t="s">
        <v>457</v>
      </c>
      <c r="C32" s="63" t="s">
        <v>557</v>
      </c>
      <c r="D32" s="51" t="s">
        <v>662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X32" s="51"/>
      <c r="Y32" s="51"/>
      <c r="Z32" s="51"/>
      <c r="AA32" s="51"/>
      <c r="AB32" s="51"/>
      <c r="AC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</row>
    <row r="33" spans="1:90" ht="14.4" customHeight="1" x14ac:dyDescent="0.35">
      <c r="A33" s="51" t="s">
        <v>663</v>
      </c>
      <c r="B33" s="54" t="s">
        <v>457</v>
      </c>
      <c r="C33" s="63" t="s">
        <v>558</v>
      </c>
      <c r="D33" s="51" t="s">
        <v>664</v>
      </c>
      <c r="E33" s="51"/>
      <c r="F33" s="51"/>
      <c r="G33" s="51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X33" s="58"/>
      <c r="Y33" s="58"/>
      <c r="Z33" s="58"/>
      <c r="AA33" s="58"/>
      <c r="AB33" s="58"/>
      <c r="AC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</row>
    <row r="34" spans="1:90" ht="13.75" customHeight="1" x14ac:dyDescent="0.35">
      <c r="A34" s="135" t="s">
        <v>559</v>
      </c>
      <c r="B34" s="61"/>
      <c r="C34" s="63"/>
      <c r="D34" s="57"/>
      <c r="E34" s="78"/>
      <c r="F34" s="78"/>
      <c r="G34" s="78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X34" s="51"/>
      <c r="Y34" s="51"/>
      <c r="Z34" s="51"/>
      <c r="AA34" s="51"/>
      <c r="AB34" s="51"/>
      <c r="AC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</row>
    <row r="35" spans="1:90" ht="13.75" customHeight="1" x14ac:dyDescent="0.35">
      <c r="A35" s="51" t="s">
        <v>665</v>
      </c>
      <c r="B35" s="54" t="s">
        <v>457</v>
      </c>
      <c r="C35" s="63" t="s">
        <v>557</v>
      </c>
      <c r="D35" s="51" t="s">
        <v>666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X35" s="51"/>
      <c r="Y35" s="51"/>
      <c r="Z35" s="51"/>
      <c r="AA35" s="51"/>
      <c r="AB35" s="51"/>
      <c r="AC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</row>
    <row r="36" spans="1:90" ht="28" x14ac:dyDescent="0.35">
      <c r="A36" s="51" t="s">
        <v>667</v>
      </c>
      <c r="B36" s="54" t="s">
        <v>457</v>
      </c>
      <c r="C36" s="63" t="s">
        <v>560</v>
      </c>
      <c r="D36" s="51" t="s">
        <v>668</v>
      </c>
      <c r="E36" s="51"/>
      <c r="F36" s="51"/>
      <c r="G36" s="51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X36" s="51"/>
      <c r="Y36" s="51"/>
      <c r="Z36" s="51"/>
      <c r="AA36" s="51"/>
      <c r="AB36" s="51"/>
      <c r="AC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8"/>
      <c r="BH36" s="58"/>
      <c r="BI36" s="58"/>
      <c r="BJ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</row>
    <row r="37" spans="1:90" ht="13.75" customHeight="1" x14ac:dyDescent="0.35">
      <c r="A37" s="57"/>
      <c r="B37" s="54" t="s">
        <v>457</v>
      </c>
      <c r="C37" s="63" t="s">
        <v>561</v>
      </c>
      <c r="D37" s="57"/>
      <c r="E37" s="57"/>
      <c r="F37" s="57"/>
      <c r="G37" s="57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X37" s="51"/>
      <c r="Y37" s="51"/>
      <c r="Z37" s="51"/>
      <c r="AA37" s="51"/>
      <c r="AB37" s="51"/>
      <c r="AC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</row>
    <row r="38" spans="1:90" ht="28" x14ac:dyDescent="0.35">
      <c r="A38" s="51" t="s">
        <v>669</v>
      </c>
      <c r="B38" s="54" t="s">
        <v>457</v>
      </c>
      <c r="C38" s="63" t="s">
        <v>562</v>
      </c>
      <c r="D38" s="51" t="s">
        <v>670</v>
      </c>
      <c r="E38" s="51"/>
      <c r="F38" s="51"/>
      <c r="G38" s="51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</row>
    <row r="39" spans="1:90" ht="14" x14ac:dyDescent="0.35">
      <c r="A39" s="57"/>
      <c r="B39" s="54" t="s">
        <v>457</v>
      </c>
      <c r="C39" s="63" t="s">
        <v>563</v>
      </c>
      <c r="D39" s="57"/>
      <c r="E39" s="57"/>
      <c r="F39" s="57"/>
      <c r="G39" s="57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</row>
    <row r="40" spans="1:90" ht="13.25" customHeight="1" x14ac:dyDescent="0.35">
      <c r="A40" s="163" t="s">
        <v>564</v>
      </c>
      <c r="B40" s="54"/>
      <c r="C40" s="63"/>
      <c r="D40" s="57"/>
      <c r="E40" s="57"/>
      <c r="F40" s="57"/>
      <c r="G40" s="57"/>
    </row>
    <row r="41" spans="1:90" ht="13.25" customHeight="1" x14ac:dyDescent="0.35">
      <c r="A41" s="135" t="s">
        <v>565</v>
      </c>
      <c r="B41" s="151"/>
      <c r="C41" s="63"/>
      <c r="D41" s="63"/>
      <c r="E41" s="106"/>
      <c r="F41" s="106"/>
      <c r="G41" s="106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1:90" ht="13.25" customHeight="1" x14ac:dyDescent="0.35">
      <c r="A42" s="57" t="s">
        <v>566</v>
      </c>
      <c r="B42" s="54" t="s">
        <v>457</v>
      </c>
      <c r="C42" s="63" t="s">
        <v>671</v>
      </c>
      <c r="D42" s="70"/>
      <c r="E42" s="70"/>
      <c r="F42" s="70"/>
      <c r="G42" s="70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90" ht="13.25" customHeight="1" x14ac:dyDescent="0.35">
      <c r="A43" s="57" t="s">
        <v>672</v>
      </c>
      <c r="B43" s="54" t="s">
        <v>457</v>
      </c>
      <c r="C43" s="63" t="s">
        <v>567</v>
      </c>
      <c r="D43" s="57"/>
      <c r="E43" s="57"/>
      <c r="F43" s="57"/>
      <c r="G43" s="57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</row>
    <row r="44" spans="1:90" ht="13.25" customHeight="1" x14ac:dyDescent="0.35">
      <c r="A44" s="57" t="s">
        <v>568</v>
      </c>
      <c r="B44" s="54" t="s">
        <v>457</v>
      </c>
      <c r="C44" s="63" t="s">
        <v>569</v>
      </c>
      <c r="D44" s="63"/>
      <c r="E44" s="63"/>
      <c r="F44" s="63"/>
      <c r="G44" s="63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</row>
    <row r="45" spans="1:90" ht="14" x14ac:dyDescent="0.35">
      <c r="A45" s="57" t="s">
        <v>570</v>
      </c>
      <c r="B45" s="54" t="s">
        <v>457</v>
      </c>
      <c r="C45" s="63" t="s">
        <v>571</v>
      </c>
      <c r="D45" s="63"/>
      <c r="E45" s="63"/>
      <c r="F45" s="63"/>
      <c r="G45" s="63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90" ht="14" x14ac:dyDescent="0.35">
      <c r="A46" s="57" t="s">
        <v>673</v>
      </c>
      <c r="B46" s="54" t="s">
        <v>457</v>
      </c>
      <c r="C46" s="63" t="s">
        <v>674</v>
      </c>
      <c r="D46" s="57"/>
      <c r="E46" s="57"/>
      <c r="F46" s="57"/>
      <c r="G46" s="57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90" ht="24.65" customHeight="1" x14ac:dyDescent="0.35">
      <c r="A47" s="135" t="s">
        <v>572</v>
      </c>
      <c r="B47" s="54"/>
      <c r="C47" s="63"/>
      <c r="D47" s="57"/>
      <c r="E47" s="57"/>
      <c r="F47" s="57"/>
      <c r="G47" s="57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90" ht="39" x14ac:dyDescent="0.35">
      <c r="A48" s="57" t="s">
        <v>573</v>
      </c>
      <c r="B48" s="54" t="s">
        <v>457</v>
      </c>
      <c r="C48" s="63" t="s">
        <v>574</v>
      </c>
      <c r="D48" s="57"/>
      <c r="E48" s="57"/>
      <c r="F48" s="57"/>
      <c r="G48" s="57"/>
    </row>
    <row r="49" spans="1:78" ht="14" x14ac:dyDescent="0.35">
      <c r="A49" s="63" t="s">
        <v>575</v>
      </c>
      <c r="B49" s="54" t="s">
        <v>457</v>
      </c>
      <c r="C49" s="63" t="s">
        <v>576</v>
      </c>
      <c r="D49" s="63"/>
      <c r="E49" s="106"/>
      <c r="F49" s="106"/>
      <c r="G49" s="106"/>
    </row>
    <row r="50" spans="1:78" ht="14" x14ac:dyDescent="0.35">
      <c r="A50" s="63"/>
      <c r="B50" s="54"/>
      <c r="C50" s="63"/>
      <c r="D50" s="63"/>
      <c r="E50" s="106"/>
      <c r="F50" s="106"/>
      <c r="G50" s="106"/>
    </row>
    <row r="51" spans="1:78" ht="14" x14ac:dyDescent="0.35">
      <c r="A51" s="163" t="s">
        <v>675</v>
      </c>
      <c r="B51" s="151"/>
      <c r="C51" s="106"/>
      <c r="D51" s="63"/>
      <c r="E51" s="106"/>
      <c r="F51" s="106"/>
      <c r="G51" s="106"/>
    </row>
    <row r="52" spans="1:78" ht="14" x14ac:dyDescent="0.35">
      <c r="A52" s="163" t="s">
        <v>577</v>
      </c>
      <c r="B52" s="165"/>
      <c r="C52" s="106"/>
      <c r="D52" s="63"/>
      <c r="E52" s="106"/>
      <c r="F52" s="106"/>
      <c r="G52" s="106"/>
    </row>
    <row r="53" spans="1:78" s="50" customFormat="1" ht="13.5" x14ac:dyDescent="0.35">
      <c r="A53" s="149" t="s">
        <v>578</v>
      </c>
      <c r="B53" s="150"/>
      <c r="C53" s="150" t="s">
        <v>579</v>
      </c>
      <c r="D53" s="149" t="s">
        <v>198</v>
      </c>
      <c r="E53" s="150" t="s">
        <v>580</v>
      </c>
      <c r="F53" s="150" t="s">
        <v>581</v>
      </c>
      <c r="G53" s="150" t="s">
        <v>582</v>
      </c>
    </row>
    <row r="54" spans="1:78" x14ac:dyDescent="0.35">
      <c r="A54" s="63" t="s">
        <v>583</v>
      </c>
      <c r="B54" s="151" t="s">
        <v>457</v>
      </c>
      <c r="C54" s="124">
        <v>1</v>
      </c>
      <c r="D54" s="123">
        <v>8.3333329999999997E-2</v>
      </c>
      <c r="E54" s="124">
        <v>2.7777779999999998E-2</v>
      </c>
      <c r="F54" s="124">
        <v>2.54</v>
      </c>
      <c r="G54" s="124" t="s">
        <v>584</v>
      </c>
    </row>
    <row r="55" spans="1:78" x14ac:dyDescent="0.35">
      <c r="A55" s="63" t="s">
        <v>585</v>
      </c>
      <c r="B55" s="151" t="s">
        <v>457</v>
      </c>
      <c r="C55" s="124">
        <v>12</v>
      </c>
      <c r="D55" s="123">
        <v>1</v>
      </c>
      <c r="E55" s="124">
        <v>0.3333333</v>
      </c>
      <c r="F55" s="124">
        <v>30.48</v>
      </c>
      <c r="G55" s="124" t="s">
        <v>586</v>
      </c>
    </row>
    <row r="56" spans="1:78" x14ac:dyDescent="0.35">
      <c r="A56" s="63" t="s">
        <v>587</v>
      </c>
      <c r="B56" s="151" t="s">
        <v>457</v>
      </c>
      <c r="C56" s="124">
        <v>36</v>
      </c>
      <c r="D56" s="123">
        <v>3</v>
      </c>
      <c r="E56" s="124">
        <v>1</v>
      </c>
      <c r="F56" s="124">
        <v>91.44</v>
      </c>
      <c r="G56" s="124" t="s">
        <v>588</v>
      </c>
    </row>
    <row r="57" spans="1:78" x14ac:dyDescent="0.35">
      <c r="A57" s="63" t="s">
        <v>589</v>
      </c>
      <c r="B57" s="151" t="s">
        <v>457</v>
      </c>
      <c r="C57" s="124">
        <v>63360</v>
      </c>
      <c r="D57" s="123">
        <v>5280</v>
      </c>
      <c r="E57" s="124">
        <v>1760</v>
      </c>
      <c r="F57" s="124" t="s">
        <v>590</v>
      </c>
      <c r="G57" s="124" t="s">
        <v>591</v>
      </c>
    </row>
    <row r="58" spans="1:78" x14ac:dyDescent="0.35">
      <c r="A58" s="63" t="s">
        <v>592</v>
      </c>
      <c r="B58" s="151" t="s">
        <v>457</v>
      </c>
      <c r="C58" s="124">
        <v>0.39370080000000002</v>
      </c>
      <c r="D58" s="123">
        <v>3.2808400000000001E-2</v>
      </c>
      <c r="E58" s="124">
        <v>1.0936130000000001E-2</v>
      </c>
      <c r="F58" s="124">
        <v>1</v>
      </c>
      <c r="G58" s="124">
        <v>0.01</v>
      </c>
    </row>
    <row r="59" spans="1:78" x14ac:dyDescent="0.35">
      <c r="A59" s="63" t="s">
        <v>593</v>
      </c>
      <c r="B59" s="151" t="s">
        <v>457</v>
      </c>
      <c r="C59" s="124">
        <v>39.370080000000002</v>
      </c>
      <c r="D59" s="123">
        <v>3.28084</v>
      </c>
      <c r="E59" s="124">
        <v>1.0936129999999999</v>
      </c>
      <c r="F59" s="124">
        <v>100</v>
      </c>
      <c r="G59" s="124">
        <v>1</v>
      </c>
    </row>
    <row r="60" spans="1:78" ht="13.25" customHeight="1" x14ac:dyDescent="0.35">
      <c r="A60" s="106" t="s">
        <v>850</v>
      </c>
      <c r="B60" s="151"/>
      <c r="C60" s="106"/>
      <c r="D60" s="63"/>
      <c r="E60" s="106"/>
      <c r="F60" s="106"/>
      <c r="G60" s="106"/>
      <c r="H60" s="58"/>
      <c r="I60" s="58"/>
      <c r="J60" s="58"/>
      <c r="K60" s="58"/>
      <c r="L60" s="58"/>
      <c r="M60" s="58"/>
      <c r="N60" s="58"/>
      <c r="O60" s="70"/>
      <c r="P60" s="70"/>
      <c r="Q60" s="70"/>
      <c r="R60" s="70"/>
      <c r="S60" s="70"/>
      <c r="T60" s="70"/>
      <c r="U60" s="70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</row>
    <row r="61" spans="1:78" s="50" customFormat="1" ht="13.25" customHeight="1" x14ac:dyDescent="0.35">
      <c r="A61" s="149" t="s">
        <v>594</v>
      </c>
      <c r="B61" s="151"/>
      <c r="C61" s="152" t="s">
        <v>676</v>
      </c>
      <c r="D61" s="149" t="s">
        <v>595</v>
      </c>
      <c r="E61" s="149" t="s">
        <v>596</v>
      </c>
      <c r="F61" s="151"/>
      <c r="G61" s="61"/>
      <c r="H61" s="59"/>
      <c r="I61" s="59"/>
      <c r="J61" s="59"/>
      <c r="K61" s="59"/>
      <c r="L61" s="59"/>
      <c r="M61" s="59"/>
      <c r="N61" s="59"/>
      <c r="O61" s="67"/>
      <c r="P61" s="67"/>
      <c r="Q61" s="67"/>
      <c r="R61" s="67"/>
      <c r="S61" s="67"/>
      <c r="T61" s="67"/>
      <c r="U61" s="67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</row>
    <row r="62" spans="1:78" ht="14" x14ac:dyDescent="0.35">
      <c r="A62" s="57" t="s">
        <v>597</v>
      </c>
      <c r="B62" s="151" t="s">
        <v>457</v>
      </c>
      <c r="C62" s="57">
        <v>1</v>
      </c>
      <c r="D62" s="57">
        <v>6.9444440000000001E-3</v>
      </c>
      <c r="E62" s="57">
        <v>7.7160490000000004E-4</v>
      </c>
      <c r="F62" s="57"/>
      <c r="G62" s="57"/>
      <c r="H62" s="51"/>
      <c r="I62" s="51"/>
      <c r="J62" s="51"/>
      <c r="K62" s="51"/>
      <c r="L62" s="51"/>
      <c r="M62" s="51"/>
      <c r="N62" s="51"/>
      <c r="O62" s="57"/>
      <c r="P62" s="57"/>
      <c r="Q62" s="57"/>
      <c r="R62" s="57"/>
      <c r="S62" s="57"/>
      <c r="T62" s="57"/>
      <c r="U62" s="57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</row>
    <row r="63" spans="1:78" ht="14" x14ac:dyDescent="0.35">
      <c r="A63" s="51" t="s">
        <v>677</v>
      </c>
      <c r="B63" s="151" t="s">
        <v>457</v>
      </c>
      <c r="C63" s="107">
        <v>144</v>
      </c>
      <c r="D63" s="107">
        <v>1</v>
      </c>
      <c r="E63" s="108">
        <v>0.1111111</v>
      </c>
      <c r="F63" s="51"/>
      <c r="G63" s="51"/>
      <c r="H63" s="51"/>
      <c r="I63" s="51"/>
      <c r="J63" s="51"/>
      <c r="K63" s="51"/>
      <c r="L63" s="51"/>
      <c r="M63" s="51"/>
      <c r="N63" s="51"/>
      <c r="O63" s="57"/>
      <c r="P63" s="57"/>
      <c r="Q63" s="57"/>
      <c r="R63" s="57"/>
      <c r="S63" s="57"/>
      <c r="T63" s="57"/>
      <c r="U63" s="57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</row>
    <row r="64" spans="1:78" ht="14" x14ac:dyDescent="0.35">
      <c r="A64" s="51" t="s">
        <v>678</v>
      </c>
      <c r="B64" s="151" t="s">
        <v>457</v>
      </c>
      <c r="C64" s="109">
        <v>1296</v>
      </c>
      <c r="D64" s="107">
        <v>9</v>
      </c>
      <c r="E64" s="107">
        <v>1</v>
      </c>
      <c r="F64" s="51"/>
      <c r="G64" s="51"/>
      <c r="H64" s="51"/>
      <c r="I64" s="51"/>
      <c r="J64" s="51"/>
      <c r="K64" s="51"/>
      <c r="L64" s="51"/>
      <c r="M64" s="51"/>
      <c r="N64" s="51"/>
      <c r="O64" s="57"/>
      <c r="P64" s="57"/>
      <c r="Q64" s="57"/>
      <c r="R64" s="57"/>
      <c r="S64" s="57"/>
      <c r="T64" s="57"/>
      <c r="U64" s="57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</row>
    <row r="65" spans="1:78" ht="14" x14ac:dyDescent="0.35">
      <c r="A65" s="51" t="s">
        <v>679</v>
      </c>
      <c r="B65" s="151" t="s">
        <v>457</v>
      </c>
      <c r="C65" s="108">
        <v>0.15500030000000001</v>
      </c>
      <c r="D65" s="110">
        <v>1.0763909999999999E-3</v>
      </c>
      <c r="E65" s="110">
        <v>1.19599E-4</v>
      </c>
      <c r="F65" s="51"/>
      <c r="G65" s="5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</row>
    <row r="66" spans="1:78" x14ac:dyDescent="0.35">
      <c r="A66" s="57" t="s">
        <v>680</v>
      </c>
      <c r="B66" s="151" t="s">
        <v>457</v>
      </c>
      <c r="C66" s="57">
        <v>1550.0029999999999</v>
      </c>
      <c r="D66" s="111">
        <v>10.763909999999999</v>
      </c>
      <c r="E66" s="112">
        <v>1.1959900000000001</v>
      </c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</row>
    <row r="67" spans="1:78" ht="13.25" customHeight="1" x14ac:dyDescent="0.35">
      <c r="A67" s="106" t="s">
        <v>849</v>
      </c>
      <c r="B67" s="151"/>
      <c r="C67" s="57"/>
      <c r="D67" s="111"/>
      <c r="E67" s="112"/>
      <c r="F67" s="57"/>
      <c r="G67" s="57"/>
      <c r="H67" s="85"/>
      <c r="I67" s="85"/>
      <c r="J67" s="85"/>
      <c r="K67" s="85"/>
      <c r="L67" s="85"/>
      <c r="M67" s="85"/>
      <c r="N67" s="85"/>
      <c r="O67" s="58"/>
      <c r="P67" s="58"/>
      <c r="Q67" s="58"/>
      <c r="R67" s="58"/>
      <c r="S67" s="58"/>
      <c r="T67" s="58"/>
      <c r="U67" s="58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</row>
    <row r="68" spans="1:78" s="50" customFormat="1" ht="13.75" customHeight="1" x14ac:dyDescent="0.35">
      <c r="A68" s="149" t="s">
        <v>578</v>
      </c>
      <c r="B68" s="151"/>
      <c r="C68" s="149" t="s">
        <v>598</v>
      </c>
      <c r="D68" s="149" t="s">
        <v>599</v>
      </c>
      <c r="E68" s="153"/>
      <c r="F68" s="153"/>
      <c r="G68" s="153"/>
      <c r="H68" s="61"/>
      <c r="I68" s="61"/>
      <c r="J68" s="61"/>
      <c r="K68" s="61"/>
      <c r="L68" s="61"/>
      <c r="M68" s="61"/>
      <c r="N68" s="61"/>
      <c r="O68" s="54"/>
      <c r="P68" s="54"/>
      <c r="Q68" s="54"/>
      <c r="R68" s="54"/>
      <c r="S68" s="54"/>
      <c r="T68" s="54"/>
      <c r="U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</row>
    <row r="69" spans="1:78" ht="13.75" customHeight="1" x14ac:dyDescent="0.35">
      <c r="A69" s="57" t="s">
        <v>597</v>
      </c>
      <c r="B69" s="151" t="s">
        <v>457</v>
      </c>
      <c r="C69" s="51">
        <v>6.4516</v>
      </c>
      <c r="D69" s="57">
        <v>6.4515999999999998E-4</v>
      </c>
      <c r="E69" s="57"/>
      <c r="F69" s="57"/>
      <c r="G69" s="57"/>
      <c r="H69" s="51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</row>
    <row r="70" spans="1:78" ht="13.75" customHeight="1" x14ac:dyDescent="0.35">
      <c r="A70" s="51" t="s">
        <v>677</v>
      </c>
      <c r="B70" s="151" t="s">
        <v>457</v>
      </c>
      <c r="C70" s="51">
        <v>929.03039999999999</v>
      </c>
      <c r="D70" s="57">
        <v>9.2903040000000006E-2</v>
      </c>
      <c r="E70" s="51"/>
      <c r="F70" s="51"/>
      <c r="G70" s="51"/>
      <c r="H70" s="57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</row>
    <row r="71" spans="1:78" ht="13.75" customHeight="1" x14ac:dyDescent="0.35">
      <c r="A71" s="57" t="s">
        <v>678</v>
      </c>
      <c r="B71" s="151" t="s">
        <v>457</v>
      </c>
      <c r="C71" s="51">
        <v>8361.2736000000004</v>
      </c>
      <c r="D71" s="51">
        <v>0.83612735999999999</v>
      </c>
      <c r="E71" s="57"/>
      <c r="F71" s="57"/>
      <c r="G71" s="57"/>
      <c r="H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</row>
    <row r="72" spans="1:78" ht="14" x14ac:dyDescent="0.35">
      <c r="A72" s="51" t="s">
        <v>679</v>
      </c>
      <c r="B72" s="151" t="s">
        <v>457</v>
      </c>
      <c r="C72" s="113">
        <v>1</v>
      </c>
      <c r="D72" s="57">
        <v>1E-4</v>
      </c>
      <c r="E72" s="51"/>
      <c r="F72" s="51"/>
      <c r="G72" s="51"/>
      <c r="H72" s="57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7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</row>
    <row r="73" spans="1:78" ht="14" x14ac:dyDescent="0.35">
      <c r="A73" s="57" t="s">
        <v>680</v>
      </c>
      <c r="B73" s="151" t="s">
        <v>457</v>
      </c>
      <c r="C73" s="51">
        <v>10000</v>
      </c>
      <c r="D73" s="107">
        <v>1</v>
      </c>
      <c r="E73" s="57"/>
      <c r="F73" s="57"/>
      <c r="G73" s="57"/>
      <c r="H73" s="57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7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</row>
    <row r="74" spans="1:78" ht="13.75" customHeight="1" x14ac:dyDescent="0.35">
      <c r="A74" s="163" t="s">
        <v>600</v>
      </c>
      <c r="B74" s="151"/>
      <c r="C74" s="51"/>
      <c r="D74" s="107"/>
      <c r="E74" s="57"/>
      <c r="F74" s="57"/>
      <c r="G74" s="57"/>
      <c r="H74" s="57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7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</row>
    <row r="75" spans="1:78" s="50" customFormat="1" ht="13.25" customHeight="1" x14ac:dyDescent="0.35">
      <c r="A75" s="149" t="s">
        <v>578</v>
      </c>
      <c r="B75" s="150"/>
      <c r="C75" s="154" t="s">
        <v>601</v>
      </c>
      <c r="D75" s="155" t="s">
        <v>602</v>
      </c>
      <c r="E75" s="149" t="s">
        <v>603</v>
      </c>
      <c r="F75" s="149" t="s">
        <v>604</v>
      </c>
      <c r="G75" s="61"/>
      <c r="H75" s="52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59"/>
      <c r="BP75" s="59"/>
      <c r="BQ75" s="59"/>
      <c r="BR75" s="59"/>
      <c r="BS75" s="59"/>
    </row>
    <row r="76" spans="1:78" ht="13.75" customHeight="1" x14ac:dyDescent="0.35">
      <c r="A76" s="57" t="s">
        <v>677</v>
      </c>
      <c r="B76" s="151" t="s">
        <v>457</v>
      </c>
      <c r="C76" s="107">
        <v>1</v>
      </c>
      <c r="D76" s="110">
        <v>3.6730949999999999E-3</v>
      </c>
      <c r="E76" s="114">
        <v>2.2956840000000001E-4</v>
      </c>
      <c r="F76" s="115">
        <v>2.295684E-5</v>
      </c>
      <c r="G76" s="107"/>
      <c r="H76" s="88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51"/>
      <c r="BP76" s="51"/>
      <c r="BQ76" s="51"/>
      <c r="BR76" s="51"/>
      <c r="BS76" s="51"/>
    </row>
    <row r="77" spans="1:78" ht="13.75" customHeight="1" x14ac:dyDescent="0.35">
      <c r="A77" s="51" t="s">
        <v>681</v>
      </c>
      <c r="B77" s="151" t="s">
        <v>457</v>
      </c>
      <c r="C77" s="116">
        <v>272.25</v>
      </c>
      <c r="D77" s="107">
        <v>1</v>
      </c>
      <c r="E77" s="117">
        <v>6.25E-2</v>
      </c>
      <c r="F77" s="111">
        <v>6.2500000000000003E-3</v>
      </c>
      <c r="G77" s="116"/>
      <c r="H77" s="90"/>
      <c r="I77" s="90"/>
      <c r="J77" s="90"/>
      <c r="K77" s="90"/>
      <c r="L77" s="90"/>
      <c r="M77" s="90"/>
      <c r="N77" s="90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51"/>
      <c r="BP77" s="51"/>
      <c r="BQ77" s="51"/>
      <c r="BR77" s="51"/>
      <c r="BS77" s="51"/>
    </row>
    <row r="78" spans="1:78" ht="13.75" customHeight="1" x14ac:dyDescent="0.35">
      <c r="A78" s="51" t="s">
        <v>682</v>
      </c>
      <c r="B78" s="151" t="s">
        <v>457</v>
      </c>
      <c r="C78" s="118">
        <v>4356</v>
      </c>
      <c r="D78" s="107">
        <v>16</v>
      </c>
      <c r="E78" s="107">
        <v>1</v>
      </c>
      <c r="F78" s="119">
        <v>0.1</v>
      </c>
      <c r="G78" s="118"/>
      <c r="H78" s="81"/>
      <c r="I78" s="81"/>
      <c r="J78" s="81"/>
      <c r="K78" s="81"/>
      <c r="L78" s="81"/>
      <c r="M78" s="81"/>
      <c r="N78" s="81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51"/>
      <c r="BP78" s="51"/>
      <c r="BQ78" s="51"/>
      <c r="BR78" s="51"/>
      <c r="BS78" s="51"/>
    </row>
    <row r="79" spans="1:78" ht="13.75" customHeight="1" x14ac:dyDescent="0.35">
      <c r="A79" s="51" t="s">
        <v>683</v>
      </c>
      <c r="B79" s="151" t="s">
        <v>457</v>
      </c>
      <c r="C79" s="109">
        <v>43560</v>
      </c>
      <c r="D79" s="107">
        <v>160</v>
      </c>
      <c r="E79" s="107">
        <v>10</v>
      </c>
      <c r="F79" s="107">
        <v>1</v>
      </c>
      <c r="G79" s="109"/>
      <c r="H79" s="90"/>
      <c r="I79" s="90"/>
      <c r="J79" s="90"/>
      <c r="K79" s="90"/>
      <c r="L79" s="90"/>
      <c r="M79" s="90"/>
      <c r="N79" s="90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51"/>
      <c r="BP79" s="51"/>
      <c r="BQ79" s="51"/>
      <c r="BR79" s="51"/>
      <c r="BS79" s="51"/>
    </row>
    <row r="80" spans="1:78" ht="13.75" customHeight="1" x14ac:dyDescent="0.35">
      <c r="A80" s="51" t="s">
        <v>684</v>
      </c>
      <c r="B80" s="151" t="s">
        <v>457</v>
      </c>
      <c r="C80" s="118">
        <v>27878400</v>
      </c>
      <c r="D80" s="109">
        <v>102400</v>
      </c>
      <c r="E80" s="109">
        <v>6400</v>
      </c>
      <c r="F80" s="107">
        <v>640</v>
      </c>
      <c r="G80" s="118"/>
      <c r="H80" s="57"/>
      <c r="I80" s="57"/>
      <c r="J80" s="57"/>
      <c r="K80" s="57"/>
      <c r="L80" s="57"/>
      <c r="M80" s="57"/>
      <c r="N80" s="57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6"/>
      <c r="BP80" s="86"/>
      <c r="BQ80" s="86"/>
      <c r="BR80" s="86"/>
      <c r="BS80" s="86"/>
    </row>
    <row r="81" spans="1:71" ht="13.25" customHeight="1" x14ac:dyDescent="0.35">
      <c r="A81" s="57" t="s">
        <v>680</v>
      </c>
      <c r="B81" s="151" t="s">
        <v>457</v>
      </c>
      <c r="C81" s="57">
        <v>10.763870000000001</v>
      </c>
      <c r="D81" s="120">
        <v>3.9536700000000001E-2</v>
      </c>
      <c r="E81" s="110">
        <v>2.4710439999999999E-3</v>
      </c>
      <c r="F81" s="114">
        <v>2.4710440000000003E-4</v>
      </c>
      <c r="G81" s="57"/>
      <c r="H81" s="93"/>
      <c r="I81" s="93"/>
      <c r="J81" s="93"/>
      <c r="K81" s="93"/>
      <c r="L81" s="93"/>
      <c r="M81" s="93"/>
      <c r="N81" s="93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58"/>
      <c r="BP81" s="58"/>
      <c r="BQ81" s="58"/>
      <c r="BR81" s="58"/>
      <c r="BS81" s="58"/>
    </row>
    <row r="82" spans="1:71" ht="13.75" customHeight="1" x14ac:dyDescent="0.35">
      <c r="A82" s="51" t="s">
        <v>685</v>
      </c>
      <c r="B82" s="151" t="s">
        <v>457</v>
      </c>
      <c r="C82" s="121">
        <v>107638.7</v>
      </c>
      <c r="D82" s="117">
        <v>395.36700000000002</v>
      </c>
      <c r="E82" s="111">
        <v>24.710439999999998</v>
      </c>
      <c r="F82" s="112">
        <v>2.471044</v>
      </c>
      <c r="G82" s="121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94"/>
      <c r="BP82" s="94"/>
      <c r="BQ82" s="94"/>
      <c r="BR82" s="94"/>
      <c r="BS82" s="94"/>
    </row>
    <row r="83" spans="1:71" s="50" customFormat="1" ht="16.75" customHeight="1" x14ac:dyDescent="0.35">
      <c r="A83" s="149" t="s">
        <v>578</v>
      </c>
      <c r="B83" s="150"/>
      <c r="C83" s="154" t="s">
        <v>844</v>
      </c>
      <c r="D83" s="154" t="s">
        <v>845</v>
      </c>
      <c r="E83" s="154" t="s">
        <v>846</v>
      </c>
      <c r="F83" s="61"/>
      <c r="G83" s="61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160"/>
      <c r="BP83" s="160"/>
      <c r="BQ83" s="160"/>
      <c r="BR83" s="160"/>
      <c r="BS83" s="160"/>
    </row>
    <row r="84" spans="1:71" ht="14" x14ac:dyDescent="0.35">
      <c r="A84" s="63" t="s">
        <v>605</v>
      </c>
      <c r="B84" s="151" t="s">
        <v>457</v>
      </c>
      <c r="C84" s="122">
        <v>9.7656250000000002E-6</v>
      </c>
      <c r="D84" s="123">
        <v>25.292950000000001</v>
      </c>
      <c r="E84" s="124">
        <v>2.529295E-3</v>
      </c>
      <c r="F84" s="106"/>
      <c r="G84" s="122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97"/>
      <c r="U84" s="97"/>
      <c r="V84" s="97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95"/>
      <c r="BP84" s="95"/>
      <c r="BQ84" s="95"/>
      <c r="BR84" s="95"/>
      <c r="BS84" s="95"/>
    </row>
    <row r="85" spans="1:71" ht="14" x14ac:dyDescent="0.35">
      <c r="A85" s="51" t="s">
        <v>682</v>
      </c>
      <c r="B85" s="151" t="s">
        <v>457</v>
      </c>
      <c r="C85" s="122">
        <v>1.5625E-4</v>
      </c>
      <c r="D85" s="51">
        <v>404.68729999999999</v>
      </c>
      <c r="E85" s="51">
        <v>4.0468730000000001E-2</v>
      </c>
      <c r="F85" s="106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86"/>
      <c r="U85" s="86"/>
      <c r="V85" s="86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86"/>
      <c r="BP85" s="86"/>
      <c r="BQ85" s="86"/>
      <c r="BR85" s="86"/>
      <c r="BS85" s="86"/>
    </row>
    <row r="86" spans="1:71" ht="14" x14ac:dyDescent="0.35">
      <c r="A86" s="51" t="s">
        <v>683</v>
      </c>
      <c r="B86" s="151" t="s">
        <v>457</v>
      </c>
      <c r="C86" s="125">
        <v>1.5625000000000001E-3</v>
      </c>
      <c r="D86" s="51">
        <v>4046.873</v>
      </c>
      <c r="E86" s="51">
        <v>0.40468730000000003</v>
      </c>
      <c r="F86" s="106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98"/>
      <c r="U86" s="98"/>
      <c r="V86" s="98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99"/>
      <c r="BP86" s="99"/>
      <c r="BQ86" s="99"/>
      <c r="BR86" s="99"/>
      <c r="BS86" s="99"/>
    </row>
    <row r="87" spans="1:71" ht="14" x14ac:dyDescent="0.35">
      <c r="A87" s="51" t="s">
        <v>684</v>
      </c>
      <c r="B87" s="151" t="s">
        <v>457</v>
      </c>
      <c r="C87" s="113">
        <v>1</v>
      </c>
      <c r="D87" s="51">
        <v>2589998</v>
      </c>
      <c r="E87" s="51">
        <v>258.99979999999999</v>
      </c>
      <c r="F87" s="106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100"/>
      <c r="U87" s="100"/>
      <c r="V87" s="100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100"/>
      <c r="BP87" s="100"/>
      <c r="BQ87" s="100"/>
      <c r="BR87" s="100"/>
      <c r="BS87" s="100"/>
    </row>
    <row r="88" spans="1:71" ht="14" x14ac:dyDescent="0.35">
      <c r="A88" s="51" t="s">
        <v>680</v>
      </c>
      <c r="B88" s="151" t="s">
        <v>457</v>
      </c>
      <c r="C88" s="126">
        <v>3.861006E-7</v>
      </c>
      <c r="D88" s="113">
        <v>1</v>
      </c>
      <c r="E88" s="51">
        <v>1E-4</v>
      </c>
      <c r="F88" s="106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100"/>
      <c r="U88" s="100"/>
      <c r="V88" s="100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100"/>
      <c r="BP88" s="100"/>
      <c r="BQ88" s="100"/>
      <c r="BR88" s="100"/>
      <c r="BS88" s="100"/>
    </row>
    <row r="89" spans="1:71" ht="14" x14ac:dyDescent="0.35">
      <c r="A89" s="51" t="s">
        <v>685</v>
      </c>
      <c r="B89" s="151" t="s">
        <v>457</v>
      </c>
      <c r="C89" s="127">
        <v>3.8610060000000002E-3</v>
      </c>
      <c r="D89" s="51">
        <v>100000</v>
      </c>
      <c r="E89" s="113">
        <v>1</v>
      </c>
      <c r="F89" s="106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100"/>
      <c r="U89" s="100"/>
      <c r="V89" s="100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100"/>
      <c r="BP89" s="100"/>
      <c r="BQ89" s="100"/>
      <c r="BR89" s="100"/>
      <c r="BS89" s="100"/>
    </row>
    <row r="90" spans="1:71" ht="13.75" customHeight="1" x14ac:dyDescent="0.35">
      <c r="A90" s="135" t="s">
        <v>606</v>
      </c>
      <c r="B90" s="151"/>
      <c r="C90" s="127"/>
      <c r="D90" s="51"/>
      <c r="E90" s="113"/>
      <c r="F90" s="106"/>
      <c r="G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94"/>
      <c r="U90" s="94"/>
      <c r="V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</row>
    <row r="91" spans="1:71" s="50" customFormat="1" ht="13.75" customHeight="1" x14ac:dyDescent="0.35">
      <c r="A91" s="149" t="s">
        <v>578</v>
      </c>
      <c r="B91" s="151"/>
      <c r="C91" s="154" t="s">
        <v>607</v>
      </c>
      <c r="D91" s="154" t="s">
        <v>608</v>
      </c>
      <c r="E91" s="154" t="s">
        <v>609</v>
      </c>
      <c r="F91" s="151"/>
      <c r="G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5"/>
      <c r="U91" s="55"/>
      <c r="V91" s="55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54"/>
      <c r="BP91" s="54"/>
      <c r="BQ91" s="54"/>
      <c r="BR91" s="54"/>
      <c r="BS91" s="54"/>
    </row>
    <row r="92" spans="1:71" ht="13.75" customHeight="1" x14ac:dyDescent="0.35">
      <c r="A92" s="51" t="s">
        <v>686</v>
      </c>
      <c r="B92" s="151" t="s">
        <v>457</v>
      </c>
      <c r="C92" s="113">
        <v>1</v>
      </c>
      <c r="D92" s="128">
        <v>5.7870369999999999E-4</v>
      </c>
      <c r="E92" s="129">
        <v>2.1433469999999999E-5</v>
      </c>
      <c r="F92" s="106"/>
      <c r="G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90"/>
      <c r="U92" s="90"/>
      <c r="V92" s="90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51"/>
      <c r="BP92" s="51"/>
      <c r="BQ92" s="51"/>
      <c r="BR92" s="51"/>
      <c r="BS92" s="51"/>
    </row>
    <row r="93" spans="1:71" ht="13.75" customHeight="1" x14ac:dyDescent="0.35">
      <c r="A93" s="51" t="s">
        <v>687</v>
      </c>
      <c r="B93" s="151" t="s">
        <v>457</v>
      </c>
      <c r="C93" s="118">
        <v>1728</v>
      </c>
      <c r="D93" s="113">
        <v>1</v>
      </c>
      <c r="E93" s="122">
        <v>3.703704E-2</v>
      </c>
      <c r="F93" s="106"/>
      <c r="G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90"/>
      <c r="U93" s="90"/>
      <c r="V93" s="90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51"/>
      <c r="BP93" s="51"/>
      <c r="BQ93" s="51"/>
      <c r="BR93" s="51"/>
      <c r="BS93" s="51"/>
    </row>
    <row r="94" spans="1:71" ht="13.75" customHeight="1" x14ac:dyDescent="0.35">
      <c r="A94" s="51" t="s">
        <v>688</v>
      </c>
      <c r="B94" s="151" t="s">
        <v>457</v>
      </c>
      <c r="C94" s="118">
        <v>46656</v>
      </c>
      <c r="D94" s="113">
        <v>27</v>
      </c>
      <c r="E94" s="113">
        <v>1</v>
      </c>
      <c r="F94" s="106"/>
      <c r="G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95"/>
      <c r="U94" s="95"/>
      <c r="V94" s="95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51"/>
      <c r="BP94" s="51"/>
      <c r="BQ94" s="51"/>
      <c r="BR94" s="51"/>
      <c r="BS94" s="51"/>
    </row>
    <row r="95" spans="1:71" ht="13.75" customHeight="1" x14ac:dyDescent="0.35">
      <c r="A95" s="51" t="s">
        <v>689</v>
      </c>
      <c r="B95" s="151" t="s">
        <v>457</v>
      </c>
      <c r="C95" s="122">
        <v>6.102374E-2</v>
      </c>
      <c r="D95" s="129">
        <v>3.531467E-5</v>
      </c>
      <c r="E95" s="130">
        <v>1.3079509999999999E-6</v>
      </c>
      <c r="F95" s="106"/>
      <c r="G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101"/>
      <c r="U95" s="101"/>
      <c r="V95" s="101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2"/>
      <c r="BP95" s="102"/>
      <c r="BQ95" s="102"/>
      <c r="BR95" s="102"/>
      <c r="BS95" s="102"/>
    </row>
    <row r="96" spans="1:71" ht="14" x14ac:dyDescent="0.35">
      <c r="A96" s="51" t="s">
        <v>690</v>
      </c>
      <c r="B96" s="151" t="s">
        <v>457</v>
      </c>
      <c r="C96" s="131">
        <v>61.023739999999997</v>
      </c>
      <c r="D96" s="122">
        <v>3.5314669999999999E-2</v>
      </c>
      <c r="E96" s="127">
        <v>1.3079509999999999E-3</v>
      </c>
      <c r="F96" s="106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103"/>
      <c r="U96" s="103"/>
      <c r="V96" s="103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4"/>
      <c r="BI96" s="104"/>
      <c r="BJ96" s="104"/>
      <c r="BK96" s="104"/>
      <c r="BL96" s="104"/>
      <c r="BM96" s="104"/>
      <c r="BN96" s="104"/>
      <c r="BO96" s="86"/>
      <c r="BP96" s="86"/>
      <c r="BQ96" s="86"/>
      <c r="BR96" s="86"/>
      <c r="BS96" s="86"/>
    </row>
    <row r="97" spans="1:66" ht="14" x14ac:dyDescent="0.35">
      <c r="A97" s="51" t="s">
        <v>691</v>
      </c>
      <c r="B97" s="151" t="s">
        <v>457</v>
      </c>
      <c r="C97" s="132">
        <v>61023.74</v>
      </c>
      <c r="D97" s="51" t="s">
        <v>692</v>
      </c>
      <c r="E97" s="133">
        <v>1.3079510000000001</v>
      </c>
      <c r="F97" s="106"/>
      <c r="G97" s="51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</row>
    <row r="98" spans="1:66" s="50" customFormat="1" ht="14" x14ac:dyDescent="0.35">
      <c r="A98" s="149" t="s">
        <v>610</v>
      </c>
      <c r="B98" s="151"/>
      <c r="C98" s="154" t="s">
        <v>611</v>
      </c>
      <c r="D98" s="154" t="s">
        <v>612</v>
      </c>
      <c r="E98" s="154" t="s">
        <v>613</v>
      </c>
      <c r="F98" s="162"/>
      <c r="G98" s="162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</row>
    <row r="99" spans="1:66" ht="14" x14ac:dyDescent="0.35">
      <c r="A99" s="51" t="s">
        <v>686</v>
      </c>
      <c r="B99" s="151" t="s">
        <v>457</v>
      </c>
      <c r="C99" s="51">
        <v>16.387063999999999</v>
      </c>
      <c r="D99" s="51">
        <v>1.6387064E-2</v>
      </c>
      <c r="E99" s="51">
        <v>1.6387063999999999E-5</v>
      </c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</row>
    <row r="100" spans="1:66" ht="14" x14ac:dyDescent="0.35">
      <c r="A100" s="51" t="s">
        <v>687</v>
      </c>
      <c r="B100" s="151" t="s">
        <v>457</v>
      </c>
      <c r="C100" s="51">
        <v>28316.846592000002</v>
      </c>
      <c r="D100" s="51">
        <v>28.316846592000001</v>
      </c>
      <c r="E100" s="51">
        <v>2.8316846592000001E-2</v>
      </c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</row>
    <row r="101" spans="1:66" ht="14" x14ac:dyDescent="0.35">
      <c r="A101" s="51" t="s">
        <v>688</v>
      </c>
      <c r="B101" s="151" t="s">
        <v>457</v>
      </c>
      <c r="C101" s="51">
        <v>764554.857984</v>
      </c>
      <c r="D101" s="51">
        <v>764.55485798400002</v>
      </c>
      <c r="E101" s="51">
        <v>0.76455485798400002</v>
      </c>
      <c r="F101" s="51"/>
      <c r="G101" s="51"/>
      <c r="H101" s="51"/>
      <c r="I101" s="51"/>
      <c r="J101" s="51"/>
      <c r="K101" s="51"/>
      <c r="L101" s="51"/>
      <c r="M101" s="51"/>
      <c r="N101" s="86"/>
      <c r="O101" s="86"/>
      <c r="P101" s="86"/>
      <c r="Q101" s="86"/>
      <c r="R101" s="86"/>
      <c r="S101" s="86"/>
      <c r="T101" s="86"/>
      <c r="U101" s="86"/>
      <c r="V101" s="86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</row>
    <row r="102" spans="1:66" ht="14" x14ac:dyDescent="0.35">
      <c r="A102" s="51" t="s">
        <v>689</v>
      </c>
      <c r="B102" s="151" t="s">
        <v>457</v>
      </c>
      <c r="C102" s="113">
        <v>1</v>
      </c>
      <c r="D102" s="134">
        <v>1E-3</v>
      </c>
      <c r="E102" s="51">
        <v>9.9999999999999995E-7</v>
      </c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</row>
    <row r="103" spans="1:66" ht="14" x14ac:dyDescent="0.35">
      <c r="A103" s="51" t="s">
        <v>690</v>
      </c>
      <c r="B103" s="151" t="s">
        <v>457</v>
      </c>
      <c r="C103" s="51">
        <v>1000</v>
      </c>
      <c r="D103" s="113">
        <v>1</v>
      </c>
      <c r="E103" s="134">
        <v>1E-3</v>
      </c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</row>
    <row r="104" spans="1:66" ht="14" x14ac:dyDescent="0.35">
      <c r="A104" s="51" t="s">
        <v>691</v>
      </c>
      <c r="B104" s="151" t="s">
        <v>457</v>
      </c>
      <c r="C104" s="51">
        <v>1000000</v>
      </c>
      <c r="D104" s="51">
        <v>1000</v>
      </c>
      <c r="E104" s="113">
        <v>1</v>
      </c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</row>
    <row r="105" spans="1:66" ht="16.75" customHeight="1" x14ac:dyDescent="0.35">
      <c r="A105" s="135" t="s">
        <v>614</v>
      </c>
      <c r="B105" s="151"/>
      <c r="C105" s="51"/>
      <c r="D105" s="51"/>
      <c r="E105" s="113"/>
      <c r="F105" s="51"/>
      <c r="G105" s="51"/>
      <c r="H105" s="51"/>
      <c r="I105" s="51"/>
      <c r="J105" s="51"/>
      <c r="K105" s="51"/>
      <c r="L105" s="51"/>
      <c r="M105" s="51"/>
    </row>
    <row r="106" spans="1:66" s="50" customFormat="1" ht="14" x14ac:dyDescent="0.35">
      <c r="A106" s="150" t="s">
        <v>610</v>
      </c>
      <c r="B106" s="151"/>
      <c r="C106" s="154" t="s">
        <v>615</v>
      </c>
      <c r="D106" s="154" t="s">
        <v>616</v>
      </c>
      <c r="E106" s="154" t="s">
        <v>617</v>
      </c>
      <c r="F106" s="154" t="s">
        <v>166</v>
      </c>
      <c r="G106" s="54"/>
      <c r="H106" s="54"/>
      <c r="I106" s="54"/>
      <c r="J106" s="54"/>
      <c r="K106" s="54"/>
      <c r="L106" s="54"/>
      <c r="M106" s="54"/>
    </row>
    <row r="107" spans="1:66" ht="14" x14ac:dyDescent="0.35">
      <c r="A107" s="51" t="s">
        <v>693</v>
      </c>
      <c r="B107" s="151" t="s">
        <v>457</v>
      </c>
      <c r="C107" s="113">
        <v>1</v>
      </c>
      <c r="D107" s="136">
        <v>0.5</v>
      </c>
      <c r="E107" s="137">
        <v>6.25E-2</v>
      </c>
      <c r="F107" s="133">
        <v>1.5625E-2</v>
      </c>
      <c r="G107" s="51"/>
    </row>
    <row r="108" spans="1:66" ht="14" x14ac:dyDescent="0.35">
      <c r="A108" s="51" t="s">
        <v>694</v>
      </c>
      <c r="B108" s="151" t="s">
        <v>457</v>
      </c>
      <c r="C108" s="113">
        <v>2</v>
      </c>
      <c r="D108" s="113">
        <v>1</v>
      </c>
      <c r="E108" s="134">
        <v>0.125</v>
      </c>
      <c r="F108" s="131">
        <v>3.125E-2</v>
      </c>
      <c r="G108" s="106"/>
    </row>
    <row r="109" spans="1:66" ht="14" x14ac:dyDescent="0.35">
      <c r="A109" s="51" t="s">
        <v>695</v>
      </c>
      <c r="B109" s="151" t="s">
        <v>457</v>
      </c>
      <c r="C109" s="113">
        <v>16</v>
      </c>
      <c r="D109" s="113">
        <v>8</v>
      </c>
      <c r="E109" s="113">
        <v>1</v>
      </c>
      <c r="F109" s="116">
        <v>0.25</v>
      </c>
      <c r="G109" s="106"/>
    </row>
    <row r="110" spans="1:66" ht="14" x14ac:dyDescent="0.35">
      <c r="A110" s="51" t="s">
        <v>696</v>
      </c>
      <c r="B110" s="151" t="s">
        <v>457</v>
      </c>
      <c r="C110" s="113">
        <v>64</v>
      </c>
      <c r="D110" s="113">
        <v>32</v>
      </c>
      <c r="E110" s="113">
        <v>4</v>
      </c>
      <c r="F110" s="113">
        <v>1</v>
      </c>
      <c r="G110" s="106"/>
    </row>
    <row r="111" spans="1:66" ht="14" x14ac:dyDescent="0.35">
      <c r="A111" s="51" t="s">
        <v>686</v>
      </c>
      <c r="B111" s="151" t="s">
        <v>457</v>
      </c>
      <c r="C111" s="125">
        <v>2.9761599999999999E-2</v>
      </c>
      <c r="D111" s="125">
        <v>1.48808E-2</v>
      </c>
      <c r="E111" s="122">
        <v>1.8600999999999999E-3</v>
      </c>
      <c r="F111" s="127">
        <v>4.6502499999999999E-4</v>
      </c>
      <c r="G111" s="106"/>
    </row>
    <row r="112" spans="1:66" ht="14" x14ac:dyDescent="0.35">
      <c r="A112" s="51" t="s">
        <v>687</v>
      </c>
      <c r="B112" s="151" t="s">
        <v>457</v>
      </c>
      <c r="C112" s="131">
        <v>51.428089999999997</v>
      </c>
      <c r="D112" s="131">
        <v>25.71405</v>
      </c>
      <c r="E112" s="133">
        <v>3.2142559999999998</v>
      </c>
      <c r="F112" s="122">
        <v>0.80356395000000003</v>
      </c>
      <c r="G112" s="106"/>
    </row>
    <row r="113" spans="1:7" ht="14" x14ac:dyDescent="0.35">
      <c r="A113" s="51" t="s">
        <v>697</v>
      </c>
      <c r="B113" s="151" t="s">
        <v>457</v>
      </c>
      <c r="C113" s="133">
        <v>1.8161659999999999</v>
      </c>
      <c r="D113" s="125">
        <v>0.90808299999999997</v>
      </c>
      <c r="E113" s="125">
        <v>0.1135104</v>
      </c>
      <c r="F113" s="122">
        <v>2.8377590000000001E-2</v>
      </c>
      <c r="G113" s="106"/>
    </row>
    <row r="114" spans="1:7" ht="14" x14ac:dyDescent="0.35">
      <c r="A114" s="51" t="s">
        <v>691</v>
      </c>
      <c r="B114" s="151" t="s">
        <v>457</v>
      </c>
      <c r="C114" s="138">
        <v>1816.1659999999999</v>
      </c>
      <c r="D114" s="137">
        <v>908.08299999999997</v>
      </c>
      <c r="E114" s="137">
        <v>113.5104</v>
      </c>
      <c r="F114" s="131">
        <v>28.377590000000001</v>
      </c>
      <c r="G114" s="106"/>
    </row>
    <row r="115" spans="1:7" s="50" customFormat="1" ht="14" x14ac:dyDescent="0.35">
      <c r="A115" s="154" t="s">
        <v>578</v>
      </c>
      <c r="B115" s="151"/>
      <c r="C115" s="154" t="s">
        <v>607</v>
      </c>
      <c r="D115" s="154" t="s">
        <v>608</v>
      </c>
      <c r="E115" s="154" t="s">
        <v>612</v>
      </c>
      <c r="F115" s="154" t="s">
        <v>613</v>
      </c>
      <c r="G115" s="151"/>
    </row>
    <row r="116" spans="1:7" ht="14" x14ac:dyDescent="0.35">
      <c r="A116" s="51" t="s">
        <v>693</v>
      </c>
      <c r="B116" s="151" t="s">
        <v>457</v>
      </c>
      <c r="C116" s="125">
        <v>33.600312500000001</v>
      </c>
      <c r="D116" s="122">
        <v>1.9444630000000001E-2</v>
      </c>
      <c r="E116" s="51">
        <v>0.5506105</v>
      </c>
      <c r="F116" s="51">
        <v>5.5061050000000005E-4</v>
      </c>
      <c r="G116" s="106"/>
    </row>
    <row r="117" spans="1:7" ht="14" x14ac:dyDescent="0.35">
      <c r="A117" s="51" t="s">
        <v>694</v>
      </c>
      <c r="B117" s="151" t="s">
        <v>457</v>
      </c>
      <c r="C117" s="133">
        <v>67.200625000000002</v>
      </c>
      <c r="D117" s="122">
        <v>3.888925E-2</v>
      </c>
      <c r="E117" s="51">
        <v>1.101221</v>
      </c>
      <c r="F117" s="51">
        <v>1.1012210000000001E-3</v>
      </c>
      <c r="G117" s="106"/>
    </row>
    <row r="118" spans="1:7" ht="14" x14ac:dyDescent="0.35">
      <c r="A118" s="51" t="s">
        <v>695</v>
      </c>
      <c r="B118" s="151" t="s">
        <v>457</v>
      </c>
      <c r="C118" s="134">
        <v>537.60500000000002</v>
      </c>
      <c r="D118" s="133">
        <v>0.311114</v>
      </c>
      <c r="E118" s="51">
        <v>8.809768</v>
      </c>
      <c r="F118" s="51">
        <v>8.8097680000000008E-3</v>
      </c>
      <c r="G118" s="106"/>
    </row>
    <row r="119" spans="1:7" ht="14" x14ac:dyDescent="0.35">
      <c r="A119" s="51" t="s">
        <v>696</v>
      </c>
      <c r="B119" s="151" t="s">
        <v>457</v>
      </c>
      <c r="C119" s="132">
        <v>2150.42</v>
      </c>
      <c r="D119" s="133">
        <v>1.244456</v>
      </c>
      <c r="E119" s="51">
        <v>35.239069999999998</v>
      </c>
      <c r="F119" s="51">
        <v>3.5239069999999997E-2</v>
      </c>
      <c r="G119" s="106"/>
    </row>
    <row r="120" spans="1:7" ht="14" x14ac:dyDescent="0.35">
      <c r="A120" s="51" t="s">
        <v>686</v>
      </c>
      <c r="B120" s="151" t="s">
        <v>457</v>
      </c>
      <c r="C120" s="113">
        <v>1</v>
      </c>
      <c r="D120" s="128">
        <v>5.7870369999999999E-4</v>
      </c>
      <c r="E120" s="51">
        <v>1.6387059999999998E-2</v>
      </c>
      <c r="F120" s="51">
        <v>1.6387060000000002E-5</v>
      </c>
      <c r="G120" s="106"/>
    </row>
    <row r="121" spans="1:7" ht="14" x14ac:dyDescent="0.35">
      <c r="A121" s="51" t="s">
        <v>687</v>
      </c>
      <c r="B121" s="151" t="s">
        <v>457</v>
      </c>
      <c r="C121" s="118">
        <v>1728</v>
      </c>
      <c r="D121" s="113">
        <v>1</v>
      </c>
      <c r="E121" s="51">
        <v>28.316849999999999</v>
      </c>
      <c r="F121" s="51">
        <v>2.8316850000000001E-2</v>
      </c>
      <c r="G121" s="106"/>
    </row>
    <row r="122" spans="1:7" ht="14" x14ac:dyDescent="0.35">
      <c r="A122" s="51" t="s">
        <v>697</v>
      </c>
      <c r="B122" s="151" t="s">
        <v>457</v>
      </c>
      <c r="C122" s="131">
        <v>61.023739999999997</v>
      </c>
      <c r="D122" s="122">
        <v>3.5314669999999999E-2</v>
      </c>
      <c r="E122" s="113">
        <v>1</v>
      </c>
      <c r="F122" s="134">
        <v>1E-3</v>
      </c>
      <c r="G122" s="106"/>
    </row>
    <row r="123" spans="1:7" ht="14" x14ac:dyDescent="0.35">
      <c r="A123" s="51" t="s">
        <v>691</v>
      </c>
      <c r="B123" s="151" t="s">
        <v>457</v>
      </c>
      <c r="C123" s="132">
        <v>61023.74</v>
      </c>
      <c r="D123" s="131">
        <v>35.31467</v>
      </c>
      <c r="E123" s="51">
        <v>1000</v>
      </c>
      <c r="F123" s="113">
        <v>1</v>
      </c>
      <c r="G123" s="106"/>
    </row>
    <row r="124" spans="1:7" ht="16.75" customHeight="1" x14ac:dyDescent="0.35">
      <c r="A124" s="106" t="s">
        <v>848</v>
      </c>
      <c r="B124" s="151"/>
      <c r="C124" s="132"/>
      <c r="D124" s="131"/>
      <c r="E124" s="51"/>
      <c r="F124" s="113"/>
      <c r="G124" s="106"/>
    </row>
    <row r="125" spans="1:7" s="50" customFormat="1" ht="12.65" customHeight="1" x14ac:dyDescent="0.35">
      <c r="A125" s="150" t="s">
        <v>578</v>
      </c>
      <c r="B125" s="151"/>
      <c r="C125" s="154" t="s">
        <v>618</v>
      </c>
      <c r="D125" s="154" t="s">
        <v>619</v>
      </c>
      <c r="E125" s="154" t="s">
        <v>620</v>
      </c>
      <c r="F125" s="154" t="s">
        <v>621</v>
      </c>
      <c r="G125" s="151"/>
    </row>
    <row r="126" spans="1:7" ht="14" x14ac:dyDescent="0.35">
      <c r="A126" s="57" t="s">
        <v>698</v>
      </c>
      <c r="B126" s="151" t="s">
        <v>457</v>
      </c>
      <c r="C126" s="107">
        <v>1</v>
      </c>
      <c r="D126" s="117">
        <v>6.25E-2</v>
      </c>
      <c r="E126" s="111">
        <v>3.125E-2</v>
      </c>
      <c r="F126" s="125">
        <v>7.8125E-3</v>
      </c>
      <c r="G126" s="106"/>
    </row>
    <row r="127" spans="1:7" ht="14" x14ac:dyDescent="0.35">
      <c r="A127" s="57" t="s">
        <v>699</v>
      </c>
      <c r="B127" s="151" t="s">
        <v>457</v>
      </c>
      <c r="C127" s="107">
        <v>16</v>
      </c>
      <c r="D127" s="107">
        <v>1</v>
      </c>
      <c r="E127" s="136">
        <v>0.5</v>
      </c>
      <c r="F127" s="139">
        <v>0.125</v>
      </c>
      <c r="G127" s="106"/>
    </row>
    <row r="128" spans="1:7" ht="14" x14ac:dyDescent="0.35">
      <c r="A128" s="57" t="s">
        <v>700</v>
      </c>
      <c r="B128" s="151" t="s">
        <v>457</v>
      </c>
      <c r="C128" s="113">
        <v>32</v>
      </c>
      <c r="D128" s="113">
        <v>2</v>
      </c>
      <c r="E128" s="113">
        <v>1</v>
      </c>
      <c r="F128" s="116">
        <v>0.25</v>
      </c>
      <c r="G128" s="106"/>
    </row>
    <row r="129" spans="1:7" ht="14" x14ac:dyDescent="0.35">
      <c r="A129" s="57" t="s">
        <v>701</v>
      </c>
      <c r="B129" s="151" t="s">
        <v>457</v>
      </c>
      <c r="C129" s="107">
        <v>128</v>
      </c>
      <c r="D129" s="107">
        <v>8</v>
      </c>
      <c r="E129" s="107">
        <v>4</v>
      </c>
      <c r="F129" s="113">
        <v>1</v>
      </c>
      <c r="G129" s="106"/>
    </row>
    <row r="130" spans="1:7" x14ac:dyDescent="0.35">
      <c r="A130" s="57" t="s">
        <v>686</v>
      </c>
      <c r="B130" s="151" t="s">
        <v>457</v>
      </c>
      <c r="C130" s="108">
        <v>0.55411259999999996</v>
      </c>
      <c r="D130" s="120">
        <v>3.4632030000000001E-2</v>
      </c>
      <c r="E130" s="120">
        <v>1.7316020000000001E-2</v>
      </c>
      <c r="F130" s="110">
        <v>4.329004E-3</v>
      </c>
      <c r="G130" s="106"/>
    </row>
    <row r="131" spans="1:7" ht="14" x14ac:dyDescent="0.35">
      <c r="A131" s="57" t="s">
        <v>687</v>
      </c>
      <c r="B131" s="151" t="s">
        <v>457</v>
      </c>
      <c r="C131" s="137">
        <v>957.50649999999996</v>
      </c>
      <c r="D131" s="111">
        <v>59.844160000000002</v>
      </c>
      <c r="E131" s="111">
        <v>29.922080000000001</v>
      </c>
      <c r="F131" s="112">
        <v>7.4805190000000001</v>
      </c>
      <c r="G131" s="106"/>
    </row>
    <row r="132" spans="1:7" x14ac:dyDescent="0.35">
      <c r="A132" s="57" t="s">
        <v>702</v>
      </c>
      <c r="B132" s="151" t="s">
        <v>457</v>
      </c>
      <c r="C132" s="120">
        <v>3.381402E-2</v>
      </c>
      <c r="D132" s="110">
        <v>2.1133760000000001E-3</v>
      </c>
      <c r="E132" s="110">
        <v>1.0566880000000001E-3</v>
      </c>
      <c r="F132" s="114">
        <v>2.641721E-4</v>
      </c>
      <c r="G132" s="106"/>
    </row>
    <row r="133" spans="1:7" x14ac:dyDescent="0.35">
      <c r="A133" s="57" t="s">
        <v>697</v>
      </c>
      <c r="B133" s="151" t="s">
        <v>457</v>
      </c>
      <c r="C133" s="111">
        <v>33.814019999999999</v>
      </c>
      <c r="D133" s="112">
        <v>2.1133760000000001</v>
      </c>
      <c r="E133" s="112">
        <v>1.0566880000000001</v>
      </c>
      <c r="F133" s="108">
        <v>0.26417210000000002</v>
      </c>
      <c r="G133" s="106"/>
    </row>
    <row r="134" spans="1:7" s="50" customFormat="1" ht="14" x14ac:dyDescent="0.35">
      <c r="A134" s="154" t="s">
        <v>578</v>
      </c>
      <c r="B134" s="151"/>
      <c r="C134" s="154" t="s">
        <v>607</v>
      </c>
      <c r="D134" s="154" t="s">
        <v>608</v>
      </c>
      <c r="E134" s="154" t="s">
        <v>611</v>
      </c>
      <c r="F134" s="154" t="s">
        <v>612</v>
      </c>
      <c r="G134" s="151"/>
    </row>
    <row r="135" spans="1:7" ht="14" x14ac:dyDescent="0.35">
      <c r="A135" s="57" t="s">
        <v>698</v>
      </c>
      <c r="B135" s="151" t="s">
        <v>457</v>
      </c>
      <c r="C135" s="125">
        <v>1.8046875</v>
      </c>
      <c r="D135" s="110">
        <v>1.044379E-3</v>
      </c>
      <c r="E135" s="57">
        <v>29.573530000000002</v>
      </c>
      <c r="F135" s="51">
        <v>2.9573530000000001E-2</v>
      </c>
      <c r="G135" s="106"/>
    </row>
    <row r="136" spans="1:7" ht="14" x14ac:dyDescent="0.35">
      <c r="A136" s="51" t="s">
        <v>699</v>
      </c>
      <c r="B136" s="151" t="s">
        <v>457</v>
      </c>
      <c r="C136" s="134">
        <v>28.875</v>
      </c>
      <c r="D136" s="120">
        <v>1.671007E-2</v>
      </c>
      <c r="E136" s="57">
        <v>473.17649999999998</v>
      </c>
      <c r="F136" s="51">
        <v>0.4731765</v>
      </c>
      <c r="G136" s="106"/>
    </row>
    <row r="137" spans="1:7" ht="14" x14ac:dyDescent="0.35">
      <c r="A137" s="57" t="s">
        <v>700</v>
      </c>
      <c r="B137" s="151" t="s">
        <v>457</v>
      </c>
      <c r="C137" s="116">
        <v>57.75</v>
      </c>
      <c r="D137" s="120">
        <v>3.3420140000000001E-2</v>
      </c>
      <c r="E137" s="57">
        <v>946.35289999999998</v>
      </c>
      <c r="F137" s="57">
        <v>0.94635290000000005</v>
      </c>
      <c r="G137" s="106"/>
    </row>
    <row r="138" spans="1:7" x14ac:dyDescent="0.35">
      <c r="A138" s="57" t="s">
        <v>701</v>
      </c>
      <c r="B138" s="151" t="s">
        <v>457</v>
      </c>
      <c r="C138" s="107">
        <v>231</v>
      </c>
      <c r="D138" s="108">
        <v>0.13368060000000001</v>
      </c>
      <c r="E138" s="57">
        <v>3785.4119999999998</v>
      </c>
      <c r="F138" s="57">
        <v>3.785412</v>
      </c>
      <c r="G138" s="106"/>
    </row>
    <row r="139" spans="1:7" x14ac:dyDescent="0.35">
      <c r="A139" s="57" t="s">
        <v>686</v>
      </c>
      <c r="B139" s="151" t="s">
        <v>457</v>
      </c>
      <c r="C139" s="107">
        <v>1</v>
      </c>
      <c r="D139" s="114">
        <v>5.7870369999999999E-4</v>
      </c>
      <c r="E139" s="57">
        <v>16.387060000000002</v>
      </c>
      <c r="F139" s="57">
        <v>1.6387059999999998E-2</v>
      </c>
      <c r="G139" s="106"/>
    </row>
    <row r="140" spans="1:7" x14ac:dyDescent="0.35">
      <c r="A140" s="57" t="s">
        <v>687</v>
      </c>
      <c r="B140" s="151" t="s">
        <v>457</v>
      </c>
      <c r="C140" s="109">
        <v>1728</v>
      </c>
      <c r="D140" s="107">
        <v>1</v>
      </c>
      <c r="E140" s="57">
        <v>28316.85</v>
      </c>
      <c r="F140" s="57">
        <v>28.316849999999999</v>
      </c>
      <c r="G140" s="106"/>
    </row>
    <row r="141" spans="1:7" x14ac:dyDescent="0.35">
      <c r="A141" s="57" t="s">
        <v>702</v>
      </c>
      <c r="B141" s="151" t="s">
        <v>457</v>
      </c>
      <c r="C141" s="120">
        <v>6.102374E-2</v>
      </c>
      <c r="D141" s="115">
        <v>3.531467E-5</v>
      </c>
      <c r="E141" s="107">
        <v>1</v>
      </c>
      <c r="F141" s="139">
        <v>1E-3</v>
      </c>
      <c r="G141" s="106"/>
    </row>
    <row r="142" spans="1:7" x14ac:dyDescent="0.35">
      <c r="A142" s="57" t="s">
        <v>697</v>
      </c>
      <c r="B142" s="151" t="s">
        <v>457</v>
      </c>
      <c r="C142" s="111">
        <v>61.023739999999997</v>
      </c>
      <c r="D142" s="120">
        <v>3.5314669999999999E-2</v>
      </c>
      <c r="E142" s="57">
        <v>1000</v>
      </c>
      <c r="F142" s="107">
        <v>1</v>
      </c>
      <c r="G142" s="106"/>
    </row>
    <row r="143" spans="1:7" ht="13.5" x14ac:dyDescent="0.35">
      <c r="A143" s="148" t="s">
        <v>622</v>
      </c>
      <c r="B143" s="151"/>
      <c r="C143" s="150" t="s">
        <v>452</v>
      </c>
      <c r="D143" s="63"/>
      <c r="E143" s="106"/>
      <c r="F143" s="106"/>
      <c r="G143" s="106"/>
    </row>
    <row r="144" spans="1:7" ht="16.25" customHeight="1" x14ac:dyDescent="0.35">
      <c r="A144" s="63" t="s">
        <v>623</v>
      </c>
      <c r="B144" s="151" t="s">
        <v>457</v>
      </c>
      <c r="C144" s="106" t="s">
        <v>624</v>
      </c>
      <c r="D144" s="63"/>
      <c r="E144" s="106"/>
      <c r="F144" s="106"/>
      <c r="G144" s="106"/>
    </row>
    <row r="145" spans="1:7" ht="39" x14ac:dyDescent="0.35">
      <c r="A145" s="166" t="s">
        <v>625</v>
      </c>
      <c r="B145" s="151" t="s">
        <v>457</v>
      </c>
      <c r="C145" s="106" t="s">
        <v>626</v>
      </c>
      <c r="D145" s="63"/>
      <c r="E145" s="106"/>
      <c r="F145" s="106"/>
      <c r="G145" s="106"/>
    </row>
    <row r="146" spans="1:7" x14ac:dyDescent="0.35">
      <c r="A146" s="67"/>
      <c r="B146" s="151" t="s">
        <v>457</v>
      </c>
      <c r="C146" s="63" t="s">
        <v>627</v>
      </c>
      <c r="D146" s="63"/>
      <c r="E146" s="106"/>
      <c r="F146" s="106"/>
      <c r="G146" s="106"/>
    </row>
    <row r="147" spans="1:7" x14ac:dyDescent="0.35">
      <c r="A147" s="67"/>
      <c r="B147" s="151" t="s">
        <v>457</v>
      </c>
      <c r="C147" s="63" t="s">
        <v>628</v>
      </c>
      <c r="D147" s="63"/>
      <c r="E147" s="106"/>
      <c r="F147" s="106"/>
      <c r="G147" s="106"/>
    </row>
    <row r="148" spans="1:7" x14ac:dyDescent="0.35">
      <c r="A148" s="63" t="s">
        <v>629</v>
      </c>
      <c r="B148" s="151" t="s">
        <v>457</v>
      </c>
      <c r="C148" s="106" t="s">
        <v>630</v>
      </c>
      <c r="D148" s="63"/>
      <c r="E148" s="106"/>
      <c r="F148" s="106"/>
      <c r="G148" s="106"/>
    </row>
    <row r="149" spans="1:7" ht="13.75" customHeight="1" x14ac:dyDescent="0.35">
      <c r="A149" s="63"/>
      <c r="B149" s="151" t="s">
        <v>457</v>
      </c>
      <c r="C149" s="63" t="s">
        <v>631</v>
      </c>
      <c r="D149" s="63"/>
      <c r="E149" s="106"/>
      <c r="F149" s="106"/>
      <c r="G149" s="106"/>
    </row>
    <row r="150" spans="1:7" x14ac:dyDescent="0.35">
      <c r="A150" s="63"/>
      <c r="B150" s="151" t="s">
        <v>457</v>
      </c>
      <c r="C150" s="63" t="s">
        <v>632</v>
      </c>
      <c r="D150" s="63"/>
      <c r="E150" s="106"/>
      <c r="F150" s="106"/>
      <c r="G150" s="106"/>
    </row>
    <row r="151" spans="1:7" x14ac:dyDescent="0.35">
      <c r="A151" s="63" t="s">
        <v>633</v>
      </c>
      <c r="B151" s="151" t="s">
        <v>457</v>
      </c>
      <c r="C151" s="106" t="s">
        <v>634</v>
      </c>
      <c r="D151" s="63"/>
      <c r="E151" s="106"/>
      <c r="F151" s="106"/>
      <c r="G151" s="106"/>
    </row>
  </sheetData>
  <mergeCells count="3">
    <mergeCell ref="BG38:BJ38"/>
    <mergeCell ref="BK38:CL38"/>
    <mergeCell ref="A1:G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F47"/>
  <sheetViews>
    <sheetView workbookViewId="0">
      <selection activeCell="E50" sqref="E50"/>
    </sheetView>
  </sheetViews>
  <sheetFormatPr defaultColWidth="8.90625" defaultRowHeight="13" x14ac:dyDescent="0.35"/>
  <cols>
    <col min="1" max="1" width="15.6328125" style="76" customWidth="1"/>
    <col min="2" max="2" width="6.08984375" style="76" customWidth="1"/>
    <col min="3" max="3" width="26.1796875" style="76" customWidth="1"/>
    <col min="4" max="4" width="17.36328125" style="76" customWidth="1"/>
    <col min="5" max="5" width="6" style="76" customWidth="1"/>
    <col min="6" max="6" width="21.54296875" style="76" customWidth="1"/>
    <col min="7" max="16384" width="8.90625" style="49"/>
  </cols>
  <sheetData>
    <row r="1" spans="1:6" ht="17.399999999999999" customHeight="1" x14ac:dyDescent="0.35">
      <c r="A1" s="186" t="s">
        <v>856</v>
      </c>
      <c r="B1" s="186"/>
      <c r="C1" s="186"/>
      <c r="D1" s="186"/>
      <c r="E1" s="186"/>
      <c r="F1" s="186"/>
    </row>
    <row r="2" spans="1:6" s="169" customFormat="1" ht="13.5" x14ac:dyDescent="0.35">
      <c r="A2" s="168" t="s">
        <v>451</v>
      </c>
      <c r="B2" s="168"/>
      <c r="C2" s="168" t="s">
        <v>452</v>
      </c>
      <c r="D2" s="168" t="s">
        <v>453</v>
      </c>
      <c r="E2" s="168"/>
      <c r="F2" s="168" t="s">
        <v>452</v>
      </c>
    </row>
    <row r="3" spans="1:6" x14ac:dyDescent="0.35">
      <c r="A3" s="70" t="s">
        <v>454</v>
      </c>
      <c r="B3" s="59"/>
      <c r="C3" s="70" t="s">
        <v>455</v>
      </c>
      <c r="D3" s="70" t="s">
        <v>456</v>
      </c>
      <c r="E3" s="59" t="s">
        <v>457</v>
      </c>
      <c r="F3" s="70" t="s">
        <v>458</v>
      </c>
    </row>
    <row r="4" spans="1:6" x14ac:dyDescent="0.35">
      <c r="A4" s="57" t="s">
        <v>459</v>
      </c>
      <c r="B4" s="59" t="s">
        <v>457</v>
      </c>
      <c r="C4" s="57" t="s">
        <v>460</v>
      </c>
      <c r="D4" s="57" t="s">
        <v>456</v>
      </c>
      <c r="E4" s="59" t="s">
        <v>457</v>
      </c>
      <c r="F4" s="57" t="s">
        <v>461</v>
      </c>
    </row>
    <row r="5" spans="1:6" x14ac:dyDescent="0.35">
      <c r="A5" s="57" t="s">
        <v>459</v>
      </c>
      <c r="B5" s="59" t="s">
        <v>457</v>
      </c>
      <c r="C5" s="57" t="s">
        <v>462</v>
      </c>
      <c r="D5" s="57" t="s">
        <v>463</v>
      </c>
      <c r="E5" s="59" t="s">
        <v>457</v>
      </c>
      <c r="F5" s="57" t="s">
        <v>464</v>
      </c>
    </row>
    <row r="6" spans="1:6" x14ac:dyDescent="0.35">
      <c r="A6" s="57" t="s">
        <v>459</v>
      </c>
      <c r="B6" s="59" t="s">
        <v>457</v>
      </c>
      <c r="C6" s="57" t="s">
        <v>465</v>
      </c>
      <c r="D6" s="57" t="s">
        <v>466</v>
      </c>
      <c r="E6" s="59" t="s">
        <v>457</v>
      </c>
      <c r="F6" s="57" t="s">
        <v>467</v>
      </c>
    </row>
    <row r="7" spans="1:6" x14ac:dyDescent="0.35">
      <c r="A7" s="57" t="s">
        <v>459</v>
      </c>
      <c r="B7" s="59" t="s">
        <v>457</v>
      </c>
      <c r="C7" s="57" t="s">
        <v>468</v>
      </c>
      <c r="D7" s="57" t="s">
        <v>469</v>
      </c>
      <c r="E7" s="59" t="s">
        <v>457</v>
      </c>
      <c r="F7" s="57" t="s">
        <v>470</v>
      </c>
    </row>
    <row r="8" spans="1:6" x14ac:dyDescent="0.35">
      <c r="A8" s="57" t="s">
        <v>459</v>
      </c>
      <c r="B8" s="59" t="s">
        <v>457</v>
      </c>
      <c r="C8" s="57" t="s">
        <v>471</v>
      </c>
      <c r="D8" s="57" t="s">
        <v>472</v>
      </c>
      <c r="E8" s="59" t="s">
        <v>457</v>
      </c>
      <c r="F8" s="57" t="s">
        <v>473</v>
      </c>
    </row>
    <row r="9" spans="1:6" x14ac:dyDescent="0.35">
      <c r="A9" s="57" t="s">
        <v>459</v>
      </c>
      <c r="B9" s="59" t="s">
        <v>457</v>
      </c>
      <c r="C9" s="57" t="s">
        <v>474</v>
      </c>
      <c r="D9" s="57" t="s">
        <v>475</v>
      </c>
      <c r="E9" s="59" t="s">
        <v>457</v>
      </c>
      <c r="F9" s="57" t="s">
        <v>476</v>
      </c>
    </row>
    <row r="10" spans="1:6" x14ac:dyDescent="0.35">
      <c r="A10" s="77" t="s">
        <v>477</v>
      </c>
      <c r="B10" s="59" t="s">
        <v>457</v>
      </c>
      <c r="C10" s="57" t="s">
        <v>478</v>
      </c>
      <c r="D10" s="57" t="s">
        <v>472</v>
      </c>
      <c r="E10" s="59" t="s">
        <v>457</v>
      </c>
      <c r="F10" s="57" t="s">
        <v>479</v>
      </c>
    </row>
    <row r="11" spans="1:6" x14ac:dyDescent="0.35">
      <c r="A11" s="57" t="s">
        <v>475</v>
      </c>
      <c r="B11" s="59" t="s">
        <v>457</v>
      </c>
      <c r="C11" s="57" t="s">
        <v>480</v>
      </c>
      <c r="D11" s="57" t="s">
        <v>472</v>
      </c>
      <c r="E11" s="59" t="s">
        <v>457</v>
      </c>
      <c r="F11" s="57" t="s">
        <v>481</v>
      </c>
    </row>
    <row r="12" spans="1:6" x14ac:dyDescent="0.35">
      <c r="A12" s="57" t="s">
        <v>469</v>
      </c>
      <c r="B12" s="59" t="s">
        <v>457</v>
      </c>
      <c r="C12" s="57" t="s">
        <v>482</v>
      </c>
      <c r="D12" s="57" t="s">
        <v>475</v>
      </c>
      <c r="E12" s="59" t="s">
        <v>457</v>
      </c>
      <c r="F12" s="57" t="s">
        <v>483</v>
      </c>
    </row>
    <row r="13" spans="1:6" x14ac:dyDescent="0.35">
      <c r="A13" s="57" t="s">
        <v>484</v>
      </c>
      <c r="B13" s="59" t="s">
        <v>457</v>
      </c>
      <c r="C13" s="57" t="s">
        <v>485</v>
      </c>
      <c r="D13" s="57" t="s">
        <v>469</v>
      </c>
      <c r="E13" s="59" t="s">
        <v>457</v>
      </c>
      <c r="F13" s="57" t="s">
        <v>486</v>
      </c>
    </row>
    <row r="14" spans="1:6" x14ac:dyDescent="0.35">
      <c r="A14" s="57" t="s">
        <v>484</v>
      </c>
      <c r="B14" s="59" t="s">
        <v>457</v>
      </c>
      <c r="C14" s="57" t="s">
        <v>487</v>
      </c>
      <c r="D14" s="57" t="s">
        <v>472</v>
      </c>
      <c r="E14" s="59" t="s">
        <v>457</v>
      </c>
      <c r="F14" s="57" t="s">
        <v>488</v>
      </c>
    </row>
    <row r="15" spans="1:6" x14ac:dyDescent="0.35">
      <c r="A15" s="57" t="s">
        <v>484</v>
      </c>
      <c r="B15" s="59" t="s">
        <v>457</v>
      </c>
      <c r="C15" s="57" t="s">
        <v>489</v>
      </c>
      <c r="D15" s="57" t="s">
        <v>475</v>
      </c>
      <c r="E15" s="59" t="s">
        <v>457</v>
      </c>
      <c r="F15" s="57" t="s">
        <v>490</v>
      </c>
    </row>
    <row r="16" spans="1:6" x14ac:dyDescent="0.35">
      <c r="A16" s="57"/>
      <c r="B16" s="59"/>
      <c r="C16" s="57"/>
      <c r="D16" s="57"/>
      <c r="E16" s="59"/>
      <c r="F16" s="57"/>
    </row>
    <row r="17" spans="1:6" x14ac:dyDescent="0.35">
      <c r="A17" s="167" t="s">
        <v>855</v>
      </c>
      <c r="B17" s="50"/>
      <c r="C17" s="49"/>
      <c r="D17" s="49"/>
      <c r="E17" s="50"/>
      <c r="F17" s="49"/>
    </row>
    <row r="18" spans="1:6" s="169" customFormat="1" ht="13.5" x14ac:dyDescent="0.35">
      <c r="A18" s="168" t="s">
        <v>451</v>
      </c>
      <c r="B18" s="168"/>
      <c r="C18" s="168" t="s">
        <v>452</v>
      </c>
      <c r="D18" s="168" t="s">
        <v>453</v>
      </c>
      <c r="E18" s="168"/>
      <c r="F18" s="168" t="s">
        <v>452</v>
      </c>
    </row>
    <row r="19" spans="1:6" x14ac:dyDescent="0.35">
      <c r="A19" s="57" t="s">
        <v>491</v>
      </c>
      <c r="B19" s="59" t="s">
        <v>457</v>
      </c>
      <c r="C19" s="57" t="s">
        <v>492</v>
      </c>
      <c r="D19" s="57" t="s">
        <v>469</v>
      </c>
      <c r="E19" s="59" t="s">
        <v>457</v>
      </c>
      <c r="F19" s="57" t="s">
        <v>493</v>
      </c>
    </row>
    <row r="20" spans="1:6" x14ac:dyDescent="0.35">
      <c r="A20" s="57" t="s">
        <v>491</v>
      </c>
      <c r="B20" s="59" t="s">
        <v>457</v>
      </c>
      <c r="C20" s="57" t="s">
        <v>494</v>
      </c>
      <c r="D20" s="57" t="s">
        <v>472</v>
      </c>
      <c r="E20" s="59" t="s">
        <v>457</v>
      </c>
      <c r="F20" s="57" t="s">
        <v>495</v>
      </c>
    </row>
    <row r="21" spans="1:6" x14ac:dyDescent="0.35">
      <c r="A21" s="57" t="s">
        <v>491</v>
      </c>
      <c r="B21" s="59" t="s">
        <v>457</v>
      </c>
      <c r="C21" s="57" t="s">
        <v>496</v>
      </c>
      <c r="D21" s="57" t="s">
        <v>475</v>
      </c>
      <c r="E21" s="59" t="s">
        <v>457</v>
      </c>
      <c r="F21" s="57" t="s">
        <v>497</v>
      </c>
    </row>
    <row r="22" spans="1:6" x14ac:dyDescent="0.35">
      <c r="A22" s="57" t="s">
        <v>491</v>
      </c>
      <c r="B22" s="59" t="s">
        <v>457</v>
      </c>
      <c r="C22" s="57" t="s">
        <v>498</v>
      </c>
      <c r="D22" s="57" t="s">
        <v>466</v>
      </c>
      <c r="E22" s="59" t="s">
        <v>457</v>
      </c>
      <c r="F22" s="57" t="s">
        <v>499</v>
      </c>
    </row>
    <row r="23" spans="1:6" x14ac:dyDescent="0.35">
      <c r="A23" s="57" t="s">
        <v>491</v>
      </c>
      <c r="B23" s="59" t="s">
        <v>457</v>
      </c>
      <c r="C23" s="57" t="s">
        <v>500</v>
      </c>
      <c r="D23" s="57" t="s">
        <v>463</v>
      </c>
      <c r="E23" s="59" t="s">
        <v>457</v>
      </c>
      <c r="F23" s="57" t="s">
        <v>501</v>
      </c>
    </row>
    <row r="24" spans="1:6" x14ac:dyDescent="0.35">
      <c r="A24" s="57"/>
      <c r="B24" s="59"/>
      <c r="C24" s="57"/>
      <c r="D24" s="57"/>
      <c r="E24" s="59"/>
      <c r="F24" s="57"/>
    </row>
    <row r="25" spans="1:6" x14ac:dyDescent="0.35">
      <c r="A25" s="167" t="s">
        <v>854</v>
      </c>
      <c r="B25" s="50"/>
      <c r="C25" s="49"/>
      <c r="D25" s="49"/>
      <c r="E25" s="50"/>
      <c r="F25" s="49"/>
    </row>
    <row r="26" spans="1:6" s="169" customFormat="1" ht="13.5" x14ac:dyDescent="0.35">
      <c r="A26" s="168" t="s">
        <v>451</v>
      </c>
      <c r="B26" s="168"/>
      <c r="C26" s="168" t="s">
        <v>452</v>
      </c>
      <c r="D26" s="168" t="s">
        <v>453</v>
      </c>
      <c r="E26" s="168"/>
      <c r="F26" s="168" t="s">
        <v>452</v>
      </c>
    </row>
    <row r="27" spans="1:6" x14ac:dyDescent="0.35">
      <c r="A27" s="57" t="s">
        <v>491</v>
      </c>
      <c r="B27" s="59" t="s">
        <v>457</v>
      </c>
      <c r="C27" s="57" t="s">
        <v>502</v>
      </c>
      <c r="D27" s="57" t="s">
        <v>469</v>
      </c>
      <c r="E27" s="59" t="s">
        <v>457</v>
      </c>
      <c r="F27" s="57" t="s">
        <v>503</v>
      </c>
    </row>
    <row r="28" spans="1:6" x14ac:dyDescent="0.35">
      <c r="A28" s="57" t="s">
        <v>491</v>
      </c>
      <c r="B28" s="59" t="s">
        <v>457</v>
      </c>
      <c r="C28" s="57" t="s">
        <v>504</v>
      </c>
      <c r="D28" s="57" t="s">
        <v>472</v>
      </c>
      <c r="E28" s="59" t="s">
        <v>457</v>
      </c>
      <c r="F28" s="57" t="s">
        <v>505</v>
      </c>
    </row>
    <row r="29" spans="1:6" x14ac:dyDescent="0.35">
      <c r="A29" s="57" t="s">
        <v>491</v>
      </c>
      <c r="B29" s="59" t="s">
        <v>457</v>
      </c>
      <c r="C29" s="57" t="s">
        <v>506</v>
      </c>
      <c r="D29" s="57" t="s">
        <v>475</v>
      </c>
      <c r="E29" s="59" t="s">
        <v>457</v>
      </c>
      <c r="F29" s="57" t="s">
        <v>507</v>
      </c>
    </row>
    <row r="30" spans="1:6" x14ac:dyDescent="0.35">
      <c r="A30" s="57"/>
      <c r="B30" s="59"/>
      <c r="C30" s="57"/>
      <c r="D30" s="57"/>
      <c r="E30" s="59"/>
      <c r="F30" s="57"/>
    </row>
    <row r="31" spans="1:6" x14ac:dyDescent="0.35">
      <c r="A31" s="167" t="s">
        <v>853</v>
      </c>
      <c r="B31" s="50"/>
      <c r="C31" s="49"/>
      <c r="D31" s="49"/>
      <c r="E31" s="50"/>
      <c r="F31" s="49"/>
    </row>
    <row r="32" spans="1:6" s="169" customFormat="1" ht="13.5" x14ac:dyDescent="0.35">
      <c r="A32" s="168" t="s">
        <v>451</v>
      </c>
      <c r="B32" s="168"/>
      <c r="C32" s="168" t="s">
        <v>452</v>
      </c>
      <c r="D32" s="168" t="s">
        <v>453</v>
      </c>
      <c r="E32" s="168"/>
      <c r="F32" s="168" t="s">
        <v>452</v>
      </c>
    </row>
    <row r="33" spans="1:6" x14ac:dyDescent="0.35">
      <c r="A33" s="57" t="s">
        <v>491</v>
      </c>
      <c r="B33" s="59" t="s">
        <v>457</v>
      </c>
      <c r="C33" s="57" t="s">
        <v>508</v>
      </c>
      <c r="D33" s="57" t="s">
        <v>469</v>
      </c>
      <c r="E33" s="59" t="s">
        <v>457</v>
      </c>
      <c r="F33" s="57" t="s">
        <v>509</v>
      </c>
    </row>
    <row r="34" spans="1:6" x14ac:dyDescent="0.35">
      <c r="A34" s="57" t="s">
        <v>491</v>
      </c>
      <c r="B34" s="59" t="s">
        <v>457</v>
      </c>
      <c r="C34" s="57" t="s">
        <v>510</v>
      </c>
      <c r="D34" s="57" t="s">
        <v>472</v>
      </c>
      <c r="E34" s="59" t="s">
        <v>457</v>
      </c>
      <c r="F34" s="57" t="s">
        <v>511</v>
      </c>
    </row>
    <row r="35" spans="1:6" x14ac:dyDescent="0.35">
      <c r="A35" s="57" t="s">
        <v>491</v>
      </c>
      <c r="B35" s="59" t="s">
        <v>457</v>
      </c>
      <c r="C35" s="57" t="s">
        <v>512</v>
      </c>
      <c r="D35" s="57" t="s">
        <v>475</v>
      </c>
      <c r="E35" s="59" t="s">
        <v>457</v>
      </c>
      <c r="F35" s="57" t="s">
        <v>513</v>
      </c>
    </row>
    <row r="36" spans="1:6" x14ac:dyDescent="0.35">
      <c r="A36" s="57"/>
      <c r="B36" s="59"/>
      <c r="C36" s="57"/>
      <c r="D36" s="57"/>
      <c r="E36" s="59"/>
      <c r="F36" s="57"/>
    </row>
    <row r="37" spans="1:6" x14ac:dyDescent="0.35">
      <c r="A37" s="167" t="s">
        <v>852</v>
      </c>
      <c r="B37" s="50"/>
      <c r="C37" s="49"/>
      <c r="D37" s="49"/>
      <c r="E37" s="50"/>
      <c r="F37" s="49"/>
    </row>
    <row r="38" spans="1:6" s="169" customFormat="1" ht="13.5" x14ac:dyDescent="0.35">
      <c r="A38" s="168" t="s">
        <v>451</v>
      </c>
      <c r="B38" s="168"/>
      <c r="C38" s="168" t="s">
        <v>452</v>
      </c>
      <c r="D38" s="168" t="s">
        <v>453</v>
      </c>
      <c r="E38" s="168"/>
      <c r="F38" s="168" t="s">
        <v>452</v>
      </c>
    </row>
    <row r="39" spans="1:6" x14ac:dyDescent="0.35">
      <c r="A39" s="57" t="s">
        <v>491</v>
      </c>
      <c r="B39" s="59" t="s">
        <v>457</v>
      </c>
      <c r="C39" s="57" t="s">
        <v>514</v>
      </c>
      <c r="D39" s="57" t="s">
        <v>469</v>
      </c>
      <c r="E39" s="59" t="s">
        <v>457</v>
      </c>
      <c r="F39" s="57" t="s">
        <v>515</v>
      </c>
    </row>
    <row r="40" spans="1:6" x14ac:dyDescent="0.35">
      <c r="A40" s="57" t="s">
        <v>491</v>
      </c>
      <c r="B40" s="59" t="s">
        <v>457</v>
      </c>
      <c r="C40" s="57" t="s">
        <v>516</v>
      </c>
      <c r="D40" s="57" t="s">
        <v>472</v>
      </c>
      <c r="E40" s="59" t="s">
        <v>457</v>
      </c>
      <c r="F40" s="57" t="s">
        <v>517</v>
      </c>
    </row>
    <row r="41" spans="1:6" x14ac:dyDescent="0.35">
      <c r="A41" s="57" t="s">
        <v>491</v>
      </c>
      <c r="B41" s="59" t="s">
        <v>457</v>
      </c>
      <c r="C41" s="57" t="s">
        <v>518</v>
      </c>
      <c r="D41" s="57" t="s">
        <v>475</v>
      </c>
      <c r="E41" s="59" t="s">
        <v>457</v>
      </c>
      <c r="F41" s="57" t="s">
        <v>519</v>
      </c>
    </row>
    <row r="42" spans="1:6" x14ac:dyDescent="0.35">
      <c r="A42" s="57"/>
      <c r="B42" s="59"/>
      <c r="C42" s="57"/>
      <c r="D42" s="57"/>
      <c r="E42" s="59"/>
      <c r="F42" s="57"/>
    </row>
    <row r="43" spans="1:6" x14ac:dyDescent="0.35">
      <c r="A43" s="167" t="s">
        <v>851</v>
      </c>
      <c r="B43" s="50"/>
      <c r="C43" s="49"/>
      <c r="D43" s="49"/>
      <c r="E43" s="50"/>
      <c r="F43" s="49"/>
    </row>
    <row r="44" spans="1:6" s="169" customFormat="1" ht="13.5" x14ac:dyDescent="0.35">
      <c r="A44" s="168" t="s">
        <v>451</v>
      </c>
      <c r="B44" s="168"/>
      <c r="C44" s="168" t="s">
        <v>452</v>
      </c>
      <c r="D44" s="168" t="s">
        <v>453</v>
      </c>
      <c r="E44" s="168"/>
      <c r="F44" s="168" t="s">
        <v>452</v>
      </c>
    </row>
    <row r="45" spans="1:6" x14ac:dyDescent="0.35">
      <c r="A45" s="57" t="s">
        <v>491</v>
      </c>
      <c r="B45" s="59" t="s">
        <v>457</v>
      </c>
      <c r="C45" s="57" t="s">
        <v>520</v>
      </c>
      <c r="D45" s="57" t="s">
        <v>469</v>
      </c>
      <c r="E45" s="59" t="s">
        <v>457</v>
      </c>
      <c r="F45" s="57" t="s">
        <v>521</v>
      </c>
    </row>
    <row r="46" spans="1:6" x14ac:dyDescent="0.35">
      <c r="A46" s="57" t="s">
        <v>491</v>
      </c>
      <c r="B46" s="59" t="s">
        <v>457</v>
      </c>
      <c r="C46" s="57" t="s">
        <v>522</v>
      </c>
      <c r="D46" s="57" t="s">
        <v>472</v>
      </c>
      <c r="E46" s="59" t="s">
        <v>457</v>
      </c>
      <c r="F46" s="57" t="s">
        <v>523</v>
      </c>
    </row>
    <row r="47" spans="1:6" x14ac:dyDescent="0.35">
      <c r="A47" s="57" t="s">
        <v>491</v>
      </c>
      <c r="B47" s="59" t="s">
        <v>457</v>
      </c>
      <c r="C47" s="57" t="s">
        <v>524</v>
      </c>
      <c r="D47" s="57" t="s">
        <v>475</v>
      </c>
      <c r="E47" s="59" t="s">
        <v>457</v>
      </c>
      <c r="F47" s="57" t="s">
        <v>525</v>
      </c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55"/>
  <sheetViews>
    <sheetView topLeftCell="D1" workbookViewId="0">
      <selection activeCell="I5" sqref="I5"/>
    </sheetView>
  </sheetViews>
  <sheetFormatPr defaultRowHeight="14.5" x14ac:dyDescent="0.35"/>
  <cols>
    <col min="1" max="1" width="19" customWidth="1"/>
    <col min="2" max="2" width="18" customWidth="1"/>
    <col min="3" max="3" width="14" customWidth="1"/>
    <col min="4" max="4" width="21.90625" customWidth="1"/>
    <col min="5" max="5" width="17" customWidth="1"/>
    <col min="6" max="6" width="21.08984375" customWidth="1"/>
    <col min="7" max="7" width="15.08984375" bestFit="1" customWidth="1"/>
    <col min="8" max="8" width="33.1796875" bestFit="1" customWidth="1"/>
    <col min="9" max="9" width="15.1796875" customWidth="1"/>
    <col min="10" max="10" width="14.453125" bestFit="1" customWidth="1"/>
  </cols>
  <sheetData>
    <row r="1" spans="1:10" ht="21" customHeight="1" x14ac:dyDescent="0.5">
      <c r="A1" s="193" t="s">
        <v>233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s="1" customFormat="1" ht="57.65" customHeight="1" x14ac:dyDescent="0.35">
      <c r="A2" s="21" t="s">
        <v>137</v>
      </c>
      <c r="B2" s="21" t="s">
        <v>138</v>
      </c>
      <c r="C2" s="21" t="s">
        <v>141</v>
      </c>
      <c r="D2" s="21" t="s">
        <v>142</v>
      </c>
      <c r="E2" s="21" t="s">
        <v>143</v>
      </c>
      <c r="F2" s="21" t="s">
        <v>144</v>
      </c>
      <c r="G2" s="21" t="s">
        <v>153</v>
      </c>
      <c r="H2" s="21" t="s">
        <v>172</v>
      </c>
      <c r="I2" s="26" t="s">
        <v>175</v>
      </c>
      <c r="J2" s="26" t="s">
        <v>180</v>
      </c>
    </row>
    <row r="3" spans="1:10" x14ac:dyDescent="0.35">
      <c r="A3" t="s">
        <v>119</v>
      </c>
      <c r="B3" t="s">
        <v>139</v>
      </c>
      <c r="C3" t="s">
        <v>1</v>
      </c>
      <c r="D3" t="s">
        <v>7</v>
      </c>
      <c r="E3" t="s">
        <v>100</v>
      </c>
      <c r="F3" t="s">
        <v>105</v>
      </c>
      <c r="G3" t="s">
        <v>154</v>
      </c>
      <c r="H3" t="s">
        <v>100</v>
      </c>
      <c r="I3" s="27">
        <v>1</v>
      </c>
      <c r="J3" t="s">
        <v>166</v>
      </c>
    </row>
    <row r="4" spans="1:10" x14ac:dyDescent="0.35">
      <c r="A4" t="s">
        <v>133</v>
      </c>
      <c r="B4" t="s">
        <v>140</v>
      </c>
      <c r="C4" t="s">
        <v>2</v>
      </c>
      <c r="D4" t="s">
        <v>11</v>
      </c>
      <c r="E4" t="s">
        <v>94</v>
      </c>
      <c r="F4" t="s">
        <v>106</v>
      </c>
      <c r="G4" t="s">
        <v>155</v>
      </c>
      <c r="H4" t="s">
        <v>105</v>
      </c>
      <c r="I4" s="27">
        <v>2</v>
      </c>
      <c r="J4" t="s">
        <v>167</v>
      </c>
    </row>
    <row r="5" spans="1:10" x14ac:dyDescent="0.35">
      <c r="A5" t="s">
        <v>124</v>
      </c>
      <c r="C5" t="s">
        <v>3</v>
      </c>
      <c r="D5" t="s">
        <v>15</v>
      </c>
      <c r="E5" t="s">
        <v>101</v>
      </c>
      <c r="F5" t="s">
        <v>109</v>
      </c>
      <c r="G5" t="s">
        <v>156</v>
      </c>
      <c r="H5" t="s">
        <v>7</v>
      </c>
      <c r="J5" t="s">
        <v>168</v>
      </c>
    </row>
    <row r="6" spans="1:10" x14ac:dyDescent="0.35">
      <c r="A6" t="s">
        <v>120</v>
      </c>
      <c r="C6" t="s">
        <v>4</v>
      </c>
      <c r="D6" t="s">
        <v>19</v>
      </c>
      <c r="E6" t="s">
        <v>95</v>
      </c>
      <c r="F6" t="s">
        <v>112</v>
      </c>
      <c r="G6" t="s">
        <v>140</v>
      </c>
      <c r="H6" t="s">
        <v>11</v>
      </c>
      <c r="J6" t="s">
        <v>169</v>
      </c>
    </row>
    <row r="7" spans="1:10" x14ac:dyDescent="0.35">
      <c r="A7" t="s">
        <v>125</v>
      </c>
      <c r="C7" t="s">
        <v>116</v>
      </c>
      <c r="D7" t="s">
        <v>22</v>
      </c>
      <c r="E7" t="s">
        <v>174</v>
      </c>
      <c r="F7" t="s">
        <v>145</v>
      </c>
      <c r="G7" t="s">
        <v>157</v>
      </c>
      <c r="H7" t="s">
        <v>15</v>
      </c>
      <c r="J7" t="s">
        <v>176</v>
      </c>
    </row>
    <row r="8" spans="1:10" x14ac:dyDescent="0.35">
      <c r="A8" t="s">
        <v>126</v>
      </c>
      <c r="C8" t="s">
        <v>5</v>
      </c>
      <c r="D8" t="s">
        <v>26</v>
      </c>
      <c r="E8" t="s">
        <v>96</v>
      </c>
      <c r="F8" t="s">
        <v>108</v>
      </c>
      <c r="G8" t="s">
        <v>158</v>
      </c>
      <c r="H8" t="s">
        <v>154</v>
      </c>
      <c r="J8" t="s">
        <v>177</v>
      </c>
    </row>
    <row r="9" spans="1:10" x14ac:dyDescent="0.35">
      <c r="A9" t="s">
        <v>121</v>
      </c>
      <c r="D9" t="s">
        <v>30</v>
      </c>
      <c r="E9" t="s">
        <v>117</v>
      </c>
      <c r="F9" t="s">
        <v>110</v>
      </c>
      <c r="G9" t="s">
        <v>136</v>
      </c>
      <c r="H9" t="s">
        <v>19</v>
      </c>
      <c r="J9" t="s">
        <v>178</v>
      </c>
    </row>
    <row r="10" spans="1:10" x14ac:dyDescent="0.35">
      <c r="A10" t="s">
        <v>127</v>
      </c>
      <c r="D10" t="s">
        <v>34</v>
      </c>
      <c r="E10" t="s">
        <v>97</v>
      </c>
      <c r="F10" t="s">
        <v>107</v>
      </c>
      <c r="G10" t="s">
        <v>159</v>
      </c>
      <c r="H10" t="s">
        <v>22</v>
      </c>
      <c r="J10" t="s">
        <v>179</v>
      </c>
    </row>
    <row r="11" spans="1:10" x14ac:dyDescent="0.35">
      <c r="A11" t="s">
        <v>122</v>
      </c>
      <c r="D11" t="s">
        <v>38</v>
      </c>
      <c r="E11" t="s">
        <v>104</v>
      </c>
      <c r="F11" t="s">
        <v>111</v>
      </c>
      <c r="G11" t="s">
        <v>160</v>
      </c>
      <c r="H11" t="s">
        <v>26</v>
      </c>
      <c r="J11" t="s">
        <v>198</v>
      </c>
    </row>
    <row r="12" spans="1:10" x14ac:dyDescent="0.35">
      <c r="A12" t="s">
        <v>128</v>
      </c>
      <c r="D12" t="s">
        <v>42</v>
      </c>
      <c r="E12" t="s">
        <v>98</v>
      </c>
      <c r="F12" t="s">
        <v>113</v>
      </c>
      <c r="G12" t="s">
        <v>161</v>
      </c>
      <c r="H12" t="s">
        <v>30</v>
      </c>
      <c r="J12" t="s">
        <v>199</v>
      </c>
    </row>
    <row r="13" spans="1:10" x14ac:dyDescent="0.35">
      <c r="A13" t="s">
        <v>136</v>
      </c>
      <c r="D13" t="s">
        <v>46</v>
      </c>
      <c r="E13" t="s">
        <v>99</v>
      </c>
      <c r="F13" t="s">
        <v>114</v>
      </c>
      <c r="G13" t="s">
        <v>162</v>
      </c>
      <c r="H13" t="s">
        <v>34</v>
      </c>
    </row>
    <row r="14" spans="1:10" x14ac:dyDescent="0.35">
      <c r="A14" t="s">
        <v>129</v>
      </c>
      <c r="D14" t="s">
        <v>49</v>
      </c>
      <c r="E14" t="s">
        <v>102</v>
      </c>
      <c r="F14" t="s">
        <v>115</v>
      </c>
      <c r="H14" t="s">
        <v>38</v>
      </c>
    </row>
    <row r="15" spans="1:10" x14ac:dyDescent="0.35">
      <c r="A15" t="s">
        <v>130</v>
      </c>
      <c r="D15" t="s">
        <v>53</v>
      </c>
      <c r="E15" t="s">
        <v>103</v>
      </c>
      <c r="H15" t="s">
        <v>119</v>
      </c>
    </row>
    <row r="16" spans="1:10" x14ac:dyDescent="0.35">
      <c r="A16" t="s">
        <v>131</v>
      </c>
      <c r="D16" t="s">
        <v>57</v>
      </c>
      <c r="H16" t="s">
        <v>42</v>
      </c>
    </row>
    <row r="17" spans="1:8" x14ac:dyDescent="0.35">
      <c r="A17" t="s">
        <v>134</v>
      </c>
      <c r="D17" t="s">
        <v>61</v>
      </c>
      <c r="H17" t="s">
        <v>46</v>
      </c>
    </row>
    <row r="18" spans="1:8" x14ac:dyDescent="0.35">
      <c r="A18" t="s">
        <v>132</v>
      </c>
      <c r="D18" t="s">
        <v>65</v>
      </c>
      <c r="H18" t="s">
        <v>49</v>
      </c>
    </row>
    <row r="19" spans="1:8" x14ac:dyDescent="0.35">
      <c r="A19" t="s">
        <v>135</v>
      </c>
      <c r="D19" t="s">
        <v>92</v>
      </c>
      <c r="H19" t="s">
        <v>53</v>
      </c>
    </row>
    <row r="20" spans="1:8" x14ac:dyDescent="0.35">
      <c r="A20" t="s">
        <v>123</v>
      </c>
      <c r="D20" t="s">
        <v>93</v>
      </c>
      <c r="H20" t="s">
        <v>94</v>
      </c>
    </row>
    <row r="21" spans="1:8" x14ac:dyDescent="0.35">
      <c r="D21" t="s">
        <v>69</v>
      </c>
      <c r="H21" t="s">
        <v>57</v>
      </c>
    </row>
    <row r="22" spans="1:8" x14ac:dyDescent="0.35">
      <c r="D22" t="s">
        <v>73</v>
      </c>
      <c r="H22" t="s">
        <v>133</v>
      </c>
    </row>
    <row r="23" spans="1:8" x14ac:dyDescent="0.35">
      <c r="D23" t="s">
        <v>77</v>
      </c>
      <c r="H23" t="s">
        <v>159</v>
      </c>
    </row>
    <row r="24" spans="1:8" x14ac:dyDescent="0.35">
      <c r="D24" t="s">
        <v>81</v>
      </c>
      <c r="H24" t="s">
        <v>61</v>
      </c>
    </row>
    <row r="25" spans="1:8" x14ac:dyDescent="0.35">
      <c r="D25" t="s">
        <v>85</v>
      </c>
      <c r="H25" t="s">
        <v>65</v>
      </c>
    </row>
    <row r="26" spans="1:8" x14ac:dyDescent="0.35">
      <c r="D26" t="s">
        <v>88</v>
      </c>
      <c r="H26" t="s">
        <v>92</v>
      </c>
    </row>
    <row r="27" spans="1:8" x14ac:dyDescent="0.35">
      <c r="D27" t="s">
        <v>8</v>
      </c>
      <c r="H27" t="s">
        <v>93</v>
      </c>
    </row>
    <row r="28" spans="1:8" x14ac:dyDescent="0.35">
      <c r="D28" t="s">
        <v>12</v>
      </c>
      <c r="H28" t="s">
        <v>124</v>
      </c>
    </row>
    <row r="29" spans="1:8" x14ac:dyDescent="0.35">
      <c r="D29" t="s">
        <v>16</v>
      </c>
      <c r="H29" t="s">
        <v>69</v>
      </c>
    </row>
    <row r="30" spans="1:8" x14ac:dyDescent="0.35">
      <c r="D30" t="s">
        <v>0</v>
      </c>
      <c r="H30" t="s">
        <v>73</v>
      </c>
    </row>
    <row r="31" spans="1:8" x14ac:dyDescent="0.35">
      <c r="D31" t="s">
        <v>23</v>
      </c>
      <c r="H31" t="s">
        <v>77</v>
      </c>
    </row>
    <row r="32" spans="1:8" x14ac:dyDescent="0.35">
      <c r="D32" t="s">
        <v>27</v>
      </c>
      <c r="H32" t="s">
        <v>81</v>
      </c>
    </row>
    <row r="33" spans="4:8" x14ac:dyDescent="0.35">
      <c r="D33" t="s">
        <v>31</v>
      </c>
      <c r="H33" t="s">
        <v>85</v>
      </c>
    </row>
    <row r="34" spans="4:8" x14ac:dyDescent="0.35">
      <c r="D34" t="s">
        <v>35</v>
      </c>
      <c r="H34" t="s">
        <v>161</v>
      </c>
    </row>
    <row r="35" spans="4:8" x14ac:dyDescent="0.35">
      <c r="D35" t="s">
        <v>39</v>
      </c>
      <c r="H35" t="s">
        <v>88</v>
      </c>
    </row>
    <row r="36" spans="4:8" x14ac:dyDescent="0.35">
      <c r="D36" t="s">
        <v>43</v>
      </c>
      <c r="H36" t="s">
        <v>8</v>
      </c>
    </row>
    <row r="37" spans="4:8" x14ac:dyDescent="0.35">
      <c r="D37" t="s">
        <v>47</v>
      </c>
      <c r="H37" t="s">
        <v>1</v>
      </c>
    </row>
    <row r="38" spans="4:8" x14ac:dyDescent="0.35">
      <c r="D38" t="s">
        <v>50</v>
      </c>
      <c r="H38" t="s">
        <v>12</v>
      </c>
    </row>
    <row r="39" spans="4:8" x14ac:dyDescent="0.35">
      <c r="D39" t="s">
        <v>54</v>
      </c>
      <c r="H39" t="s">
        <v>101</v>
      </c>
    </row>
    <row r="40" spans="4:8" x14ac:dyDescent="0.35">
      <c r="D40" t="s">
        <v>58</v>
      </c>
      <c r="H40" t="s">
        <v>16</v>
      </c>
    </row>
    <row r="41" spans="4:8" x14ac:dyDescent="0.35">
      <c r="D41" t="s">
        <v>62</v>
      </c>
      <c r="H41" t="s">
        <v>0</v>
      </c>
    </row>
    <row r="42" spans="4:8" x14ac:dyDescent="0.35">
      <c r="D42" t="s">
        <v>66</v>
      </c>
      <c r="H42" t="s">
        <v>120</v>
      </c>
    </row>
    <row r="43" spans="4:8" x14ac:dyDescent="0.35">
      <c r="D43" t="s">
        <v>70</v>
      </c>
      <c r="H43" t="s">
        <v>106</v>
      </c>
    </row>
    <row r="44" spans="4:8" x14ac:dyDescent="0.35">
      <c r="D44" t="s">
        <v>74</v>
      </c>
      <c r="H44" t="s">
        <v>174</v>
      </c>
    </row>
    <row r="45" spans="4:8" x14ac:dyDescent="0.35">
      <c r="D45" t="s">
        <v>78</v>
      </c>
      <c r="H45" t="s">
        <v>95</v>
      </c>
    </row>
    <row r="46" spans="4:8" x14ac:dyDescent="0.35">
      <c r="D46" t="s">
        <v>82</v>
      </c>
      <c r="H46" t="s">
        <v>125</v>
      </c>
    </row>
    <row r="47" spans="4:8" x14ac:dyDescent="0.35">
      <c r="D47" t="s">
        <v>86</v>
      </c>
      <c r="H47" t="s">
        <v>23</v>
      </c>
    </row>
    <row r="48" spans="4:8" x14ac:dyDescent="0.35">
      <c r="D48" t="s">
        <v>89</v>
      </c>
      <c r="H48" t="s">
        <v>27</v>
      </c>
    </row>
    <row r="49" spans="4:8" x14ac:dyDescent="0.35">
      <c r="D49" t="s">
        <v>91</v>
      </c>
      <c r="H49" t="s">
        <v>31</v>
      </c>
    </row>
    <row r="50" spans="4:8" x14ac:dyDescent="0.35">
      <c r="D50" t="s">
        <v>9</v>
      </c>
      <c r="H50" t="s">
        <v>35</v>
      </c>
    </row>
    <row r="51" spans="4:8" x14ac:dyDescent="0.35">
      <c r="D51" t="s">
        <v>13</v>
      </c>
      <c r="H51" t="s">
        <v>2</v>
      </c>
    </row>
    <row r="52" spans="4:8" x14ac:dyDescent="0.35">
      <c r="D52" t="s">
        <v>17</v>
      </c>
      <c r="H52" t="s">
        <v>3</v>
      </c>
    </row>
    <row r="53" spans="4:8" x14ac:dyDescent="0.35">
      <c r="D53" t="s">
        <v>20</v>
      </c>
      <c r="H53" t="s">
        <v>39</v>
      </c>
    </row>
    <row r="54" spans="4:8" x14ac:dyDescent="0.35">
      <c r="D54" t="s">
        <v>24</v>
      </c>
      <c r="H54" t="s">
        <v>160</v>
      </c>
    </row>
    <row r="55" spans="4:8" x14ac:dyDescent="0.35">
      <c r="D55" t="s">
        <v>28</v>
      </c>
      <c r="H55" t="s">
        <v>43</v>
      </c>
    </row>
    <row r="56" spans="4:8" x14ac:dyDescent="0.35">
      <c r="D56" t="s">
        <v>32</v>
      </c>
      <c r="H56" t="s">
        <v>109</v>
      </c>
    </row>
    <row r="57" spans="4:8" x14ac:dyDescent="0.35">
      <c r="D57" t="s">
        <v>36</v>
      </c>
      <c r="H57" t="s">
        <v>96</v>
      </c>
    </row>
    <row r="58" spans="4:8" x14ac:dyDescent="0.35">
      <c r="D58" t="s">
        <v>40</v>
      </c>
      <c r="H58" t="s">
        <v>47</v>
      </c>
    </row>
    <row r="59" spans="4:8" x14ac:dyDescent="0.35">
      <c r="D59" t="s">
        <v>44</v>
      </c>
      <c r="H59" t="s">
        <v>126</v>
      </c>
    </row>
    <row r="60" spans="4:8" x14ac:dyDescent="0.35">
      <c r="D60" t="s">
        <v>48</v>
      </c>
      <c r="H60" t="s">
        <v>155</v>
      </c>
    </row>
    <row r="61" spans="4:8" x14ac:dyDescent="0.35">
      <c r="D61" t="s">
        <v>51</v>
      </c>
      <c r="H61" t="s">
        <v>112</v>
      </c>
    </row>
    <row r="62" spans="4:8" x14ac:dyDescent="0.35">
      <c r="D62" t="s">
        <v>55</v>
      </c>
      <c r="H62" t="s">
        <v>173</v>
      </c>
    </row>
    <row r="63" spans="4:8" x14ac:dyDescent="0.35">
      <c r="D63" t="s">
        <v>59</v>
      </c>
      <c r="H63" t="s">
        <v>50</v>
      </c>
    </row>
    <row r="64" spans="4:8" x14ac:dyDescent="0.35">
      <c r="D64" t="s">
        <v>63</v>
      </c>
      <c r="H64" t="s">
        <v>54</v>
      </c>
    </row>
    <row r="65" spans="4:8" x14ac:dyDescent="0.35">
      <c r="D65" t="s">
        <v>67</v>
      </c>
      <c r="H65" t="s">
        <v>121</v>
      </c>
    </row>
    <row r="66" spans="4:8" x14ac:dyDescent="0.35">
      <c r="D66" t="s">
        <v>71</v>
      </c>
      <c r="H66" t="s">
        <v>58</v>
      </c>
    </row>
    <row r="67" spans="4:8" x14ac:dyDescent="0.35">
      <c r="D67" t="s">
        <v>75</v>
      </c>
      <c r="H67" t="s">
        <v>62</v>
      </c>
    </row>
    <row r="68" spans="4:8" x14ac:dyDescent="0.35">
      <c r="D68" t="s">
        <v>79</v>
      </c>
      <c r="H68" t="s">
        <v>66</v>
      </c>
    </row>
    <row r="69" spans="4:8" x14ac:dyDescent="0.35">
      <c r="D69" t="s">
        <v>83</v>
      </c>
      <c r="H69" t="s">
        <v>70</v>
      </c>
    </row>
    <row r="70" spans="4:8" x14ac:dyDescent="0.35">
      <c r="D70" t="s">
        <v>87</v>
      </c>
      <c r="H70" t="s">
        <v>74</v>
      </c>
    </row>
    <row r="71" spans="4:8" x14ac:dyDescent="0.35">
      <c r="D71" t="s">
        <v>90</v>
      </c>
      <c r="H71" t="s">
        <v>78</v>
      </c>
    </row>
    <row r="72" spans="4:8" x14ac:dyDescent="0.35">
      <c r="D72" t="s">
        <v>10</v>
      </c>
      <c r="H72" t="s">
        <v>139</v>
      </c>
    </row>
    <row r="73" spans="4:8" x14ac:dyDescent="0.35">
      <c r="D73" t="s">
        <v>14</v>
      </c>
      <c r="H73" t="s">
        <v>82</v>
      </c>
    </row>
    <row r="74" spans="4:8" x14ac:dyDescent="0.35">
      <c r="D74" t="s">
        <v>18</v>
      </c>
      <c r="H74" t="s">
        <v>156</v>
      </c>
    </row>
    <row r="75" spans="4:8" x14ac:dyDescent="0.35">
      <c r="D75" t="s">
        <v>21</v>
      </c>
      <c r="H75" t="s">
        <v>86</v>
      </c>
    </row>
    <row r="76" spans="4:8" x14ac:dyDescent="0.35">
      <c r="D76" t="s">
        <v>25</v>
      </c>
      <c r="H76" t="s">
        <v>89</v>
      </c>
    </row>
    <row r="77" spans="4:8" x14ac:dyDescent="0.35">
      <c r="D77" t="s">
        <v>29</v>
      </c>
      <c r="H77" t="s">
        <v>91</v>
      </c>
    </row>
    <row r="78" spans="4:8" x14ac:dyDescent="0.35">
      <c r="D78" t="s">
        <v>33</v>
      </c>
      <c r="H78" t="s">
        <v>9</v>
      </c>
    </row>
    <row r="79" spans="4:8" x14ac:dyDescent="0.35">
      <c r="D79" t="s">
        <v>37</v>
      </c>
      <c r="H79" t="s">
        <v>4</v>
      </c>
    </row>
    <row r="80" spans="4:8" x14ac:dyDescent="0.35">
      <c r="D80" t="s">
        <v>41</v>
      </c>
      <c r="H80" t="s">
        <v>13</v>
      </c>
    </row>
    <row r="81" spans="4:8" x14ac:dyDescent="0.35">
      <c r="D81" t="s">
        <v>45</v>
      </c>
      <c r="H81" t="s">
        <v>17</v>
      </c>
    </row>
    <row r="82" spans="4:8" x14ac:dyDescent="0.35">
      <c r="D82" t="s">
        <v>6</v>
      </c>
      <c r="H82" t="s">
        <v>20</v>
      </c>
    </row>
    <row r="83" spans="4:8" x14ac:dyDescent="0.35">
      <c r="D83" t="s">
        <v>52</v>
      </c>
      <c r="H83" t="s">
        <v>24</v>
      </c>
    </row>
    <row r="84" spans="4:8" x14ac:dyDescent="0.35">
      <c r="D84" t="s">
        <v>56</v>
      </c>
      <c r="H84" t="s">
        <v>140</v>
      </c>
    </row>
    <row r="85" spans="4:8" x14ac:dyDescent="0.35">
      <c r="D85" t="s">
        <v>60</v>
      </c>
      <c r="H85" t="s">
        <v>140</v>
      </c>
    </row>
    <row r="86" spans="4:8" x14ac:dyDescent="0.35">
      <c r="D86" t="s">
        <v>64</v>
      </c>
      <c r="H86" t="s">
        <v>157</v>
      </c>
    </row>
    <row r="87" spans="4:8" x14ac:dyDescent="0.35">
      <c r="D87" t="s">
        <v>68</v>
      </c>
      <c r="H87" t="s">
        <v>158</v>
      </c>
    </row>
    <row r="88" spans="4:8" x14ac:dyDescent="0.35">
      <c r="D88" t="s">
        <v>72</v>
      </c>
      <c r="H88" t="s">
        <v>28</v>
      </c>
    </row>
    <row r="89" spans="4:8" x14ac:dyDescent="0.35">
      <c r="D89" t="s">
        <v>76</v>
      </c>
      <c r="H89" t="s">
        <v>127</v>
      </c>
    </row>
    <row r="90" spans="4:8" x14ac:dyDescent="0.35">
      <c r="D90" t="s">
        <v>80</v>
      </c>
      <c r="H90" t="s">
        <v>117</v>
      </c>
    </row>
    <row r="91" spans="4:8" x14ac:dyDescent="0.35">
      <c r="D91" t="s">
        <v>84</v>
      </c>
      <c r="H91" t="s">
        <v>32</v>
      </c>
    </row>
    <row r="92" spans="4:8" x14ac:dyDescent="0.35">
      <c r="D92" t="s">
        <v>1096</v>
      </c>
      <c r="H92" t="s">
        <v>122</v>
      </c>
    </row>
    <row r="93" spans="4:8" x14ac:dyDescent="0.35">
      <c r="H93" t="s">
        <v>36</v>
      </c>
    </row>
    <row r="94" spans="4:8" x14ac:dyDescent="0.35">
      <c r="H94" t="s">
        <v>40</v>
      </c>
    </row>
    <row r="95" spans="4:8" x14ac:dyDescent="0.35">
      <c r="H95" t="s">
        <v>44</v>
      </c>
    </row>
    <row r="96" spans="4:8" x14ac:dyDescent="0.35">
      <c r="H96" t="s">
        <v>48</v>
      </c>
    </row>
    <row r="97" spans="8:8" x14ac:dyDescent="0.35">
      <c r="H97" t="s">
        <v>97</v>
      </c>
    </row>
    <row r="98" spans="8:8" x14ac:dyDescent="0.35">
      <c r="H98" t="s">
        <v>145</v>
      </c>
    </row>
    <row r="99" spans="8:8" x14ac:dyDescent="0.35">
      <c r="H99" t="s">
        <v>51</v>
      </c>
    </row>
    <row r="100" spans="8:8" x14ac:dyDescent="0.35">
      <c r="H100" t="s">
        <v>55</v>
      </c>
    </row>
    <row r="101" spans="8:8" x14ac:dyDescent="0.35">
      <c r="H101" t="s">
        <v>59</v>
      </c>
    </row>
    <row r="102" spans="8:8" x14ac:dyDescent="0.35">
      <c r="H102" t="s">
        <v>104</v>
      </c>
    </row>
    <row r="103" spans="8:8" x14ac:dyDescent="0.35">
      <c r="H103" t="s">
        <v>116</v>
      </c>
    </row>
    <row r="104" spans="8:8" x14ac:dyDescent="0.35">
      <c r="H104" t="s">
        <v>63</v>
      </c>
    </row>
    <row r="105" spans="8:8" x14ac:dyDescent="0.35">
      <c r="H105" t="s">
        <v>67</v>
      </c>
    </row>
    <row r="106" spans="8:8" x14ac:dyDescent="0.35">
      <c r="H106" t="s">
        <v>71</v>
      </c>
    </row>
    <row r="107" spans="8:8" x14ac:dyDescent="0.35">
      <c r="H107" t="s">
        <v>75</v>
      </c>
    </row>
    <row r="108" spans="8:8" x14ac:dyDescent="0.35">
      <c r="H108" t="s">
        <v>79</v>
      </c>
    </row>
    <row r="109" spans="8:8" x14ac:dyDescent="0.35">
      <c r="H109" t="s">
        <v>83</v>
      </c>
    </row>
    <row r="110" spans="8:8" x14ac:dyDescent="0.35">
      <c r="H110" t="s">
        <v>108</v>
      </c>
    </row>
    <row r="111" spans="8:8" x14ac:dyDescent="0.35">
      <c r="H111" t="s">
        <v>87</v>
      </c>
    </row>
    <row r="112" spans="8:8" x14ac:dyDescent="0.35">
      <c r="H112" t="s">
        <v>90</v>
      </c>
    </row>
    <row r="113" spans="8:8" x14ac:dyDescent="0.35">
      <c r="H113" t="s">
        <v>10</v>
      </c>
    </row>
    <row r="114" spans="8:8" x14ac:dyDescent="0.35">
      <c r="H114" t="s">
        <v>14</v>
      </c>
    </row>
    <row r="115" spans="8:8" x14ac:dyDescent="0.35">
      <c r="H115" t="s">
        <v>18</v>
      </c>
    </row>
    <row r="116" spans="8:8" x14ac:dyDescent="0.35">
      <c r="H116" t="s">
        <v>21</v>
      </c>
    </row>
    <row r="117" spans="8:8" x14ac:dyDescent="0.35">
      <c r="H117" t="s">
        <v>25</v>
      </c>
    </row>
    <row r="118" spans="8:8" x14ac:dyDescent="0.35">
      <c r="H118" t="s">
        <v>29</v>
      </c>
    </row>
    <row r="119" spans="8:8" x14ac:dyDescent="0.35">
      <c r="H119" t="s">
        <v>128</v>
      </c>
    </row>
    <row r="120" spans="8:8" x14ac:dyDescent="0.35">
      <c r="H120" t="s">
        <v>33</v>
      </c>
    </row>
    <row r="121" spans="8:8" x14ac:dyDescent="0.35">
      <c r="H121" t="s">
        <v>5</v>
      </c>
    </row>
    <row r="122" spans="8:8" x14ac:dyDescent="0.35">
      <c r="H122" t="s">
        <v>37</v>
      </c>
    </row>
    <row r="123" spans="8:8" x14ac:dyDescent="0.35">
      <c r="H123" t="s">
        <v>136</v>
      </c>
    </row>
    <row r="124" spans="8:8" x14ac:dyDescent="0.35">
      <c r="H124" t="s">
        <v>136</v>
      </c>
    </row>
    <row r="125" spans="8:8" x14ac:dyDescent="0.35">
      <c r="H125" t="s">
        <v>98</v>
      </c>
    </row>
    <row r="126" spans="8:8" x14ac:dyDescent="0.35">
      <c r="H126" t="s">
        <v>129</v>
      </c>
    </row>
    <row r="127" spans="8:8" x14ac:dyDescent="0.35">
      <c r="H127" t="s">
        <v>41</v>
      </c>
    </row>
    <row r="128" spans="8:8" x14ac:dyDescent="0.35">
      <c r="H128" t="s">
        <v>45</v>
      </c>
    </row>
    <row r="129" spans="8:8" x14ac:dyDescent="0.35">
      <c r="H129" t="s">
        <v>130</v>
      </c>
    </row>
    <row r="130" spans="8:8" x14ac:dyDescent="0.35">
      <c r="H130" t="s">
        <v>6</v>
      </c>
    </row>
    <row r="131" spans="8:8" x14ac:dyDescent="0.35">
      <c r="H131" t="s">
        <v>131</v>
      </c>
    </row>
    <row r="132" spans="8:8" x14ac:dyDescent="0.35">
      <c r="H132" t="s">
        <v>110</v>
      </c>
    </row>
    <row r="133" spans="8:8" x14ac:dyDescent="0.35">
      <c r="H133" t="s">
        <v>134</v>
      </c>
    </row>
    <row r="134" spans="8:8" x14ac:dyDescent="0.35">
      <c r="H134" t="s">
        <v>52</v>
      </c>
    </row>
    <row r="135" spans="8:8" x14ac:dyDescent="0.35">
      <c r="H135" t="s">
        <v>56</v>
      </c>
    </row>
    <row r="136" spans="8:8" x14ac:dyDescent="0.35">
      <c r="H136" t="s">
        <v>107</v>
      </c>
    </row>
    <row r="137" spans="8:8" x14ac:dyDescent="0.35">
      <c r="H137" t="s">
        <v>132</v>
      </c>
    </row>
    <row r="138" spans="8:8" x14ac:dyDescent="0.35">
      <c r="H138" t="s">
        <v>111</v>
      </c>
    </row>
    <row r="139" spans="8:8" x14ac:dyDescent="0.35">
      <c r="H139" t="s">
        <v>60</v>
      </c>
    </row>
    <row r="140" spans="8:8" x14ac:dyDescent="0.35">
      <c r="H140" t="s">
        <v>99</v>
      </c>
    </row>
    <row r="141" spans="8:8" x14ac:dyDescent="0.35">
      <c r="H141" t="s">
        <v>64</v>
      </c>
    </row>
    <row r="142" spans="8:8" x14ac:dyDescent="0.35">
      <c r="H142" t="s">
        <v>102</v>
      </c>
    </row>
    <row r="143" spans="8:8" x14ac:dyDescent="0.35">
      <c r="H143" t="s">
        <v>135</v>
      </c>
    </row>
    <row r="144" spans="8:8" x14ac:dyDescent="0.35">
      <c r="H144" t="s">
        <v>68</v>
      </c>
    </row>
    <row r="145" spans="8:8" x14ac:dyDescent="0.35">
      <c r="H145" t="s">
        <v>72</v>
      </c>
    </row>
    <row r="146" spans="8:8" x14ac:dyDescent="0.35">
      <c r="H146" t="s">
        <v>76</v>
      </c>
    </row>
    <row r="147" spans="8:8" x14ac:dyDescent="0.35">
      <c r="H147" t="s">
        <v>80</v>
      </c>
    </row>
    <row r="148" spans="8:8" x14ac:dyDescent="0.35">
      <c r="H148" t="s">
        <v>123</v>
      </c>
    </row>
    <row r="149" spans="8:8" x14ac:dyDescent="0.35">
      <c r="H149" t="s">
        <v>103</v>
      </c>
    </row>
    <row r="150" spans="8:8" x14ac:dyDescent="0.35">
      <c r="H150" t="s">
        <v>113</v>
      </c>
    </row>
    <row r="151" spans="8:8" x14ac:dyDescent="0.35">
      <c r="H151" t="s">
        <v>114</v>
      </c>
    </row>
    <row r="152" spans="8:8" x14ac:dyDescent="0.35">
      <c r="H152" t="s">
        <v>84</v>
      </c>
    </row>
    <row r="153" spans="8:8" x14ac:dyDescent="0.35">
      <c r="H153" t="s">
        <v>115</v>
      </c>
    </row>
    <row r="154" spans="8:8" x14ac:dyDescent="0.35">
      <c r="H154" t="s">
        <v>162</v>
      </c>
    </row>
    <row r="155" spans="8:8" x14ac:dyDescent="0.35">
      <c r="H155" t="s">
        <v>1096</v>
      </c>
    </row>
  </sheetData>
  <sheetProtection algorithmName="SHA-512" hashValue="hyMNLZM6JOuAbxQY+L1+rgNEi05fp0InGanL3c7nDibJFg0khYqPYKBnXzuAlMXKPjymNK1wTIHElyH+WnRjdQ==" saltValue="RWxUAnevPiVrk4vc64+Quw==" spinCount="100000" sheet="1" objects="1" scenarios="1"/>
  <mergeCells count="1">
    <mergeCell ref="A1:J1"/>
  </mergeCells>
  <dataValidations count="1">
    <dataValidation type="list" allowBlank="1" showInputMessage="1" showErrorMessage="1" sqref="A3:A19 H5:H21" xr:uid="{00000000-0002-0000-0E00-000000000000}">
      <formula1>CROPS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26"/>
  <sheetViews>
    <sheetView topLeftCell="A16" workbookViewId="0">
      <selection activeCell="H17" sqref="H17"/>
    </sheetView>
  </sheetViews>
  <sheetFormatPr defaultRowHeight="14.5" x14ac:dyDescent="0.35"/>
  <cols>
    <col min="1" max="1" width="18.453125" customWidth="1"/>
    <col min="2" max="2" width="10.90625" customWidth="1"/>
    <col min="3" max="3" width="9.453125" customWidth="1"/>
    <col min="4" max="4" width="18.90625" customWidth="1"/>
    <col min="5" max="5" width="17.36328125" customWidth="1"/>
    <col min="6" max="6" width="19" customWidth="1"/>
    <col min="7" max="7" width="12.36328125" customWidth="1"/>
    <col min="8" max="8" width="23" customWidth="1"/>
  </cols>
  <sheetData>
    <row r="1" spans="1:8" s="2" customFormat="1" ht="17.5" x14ac:dyDescent="0.35">
      <c r="A1" s="185" t="s">
        <v>118</v>
      </c>
      <c r="B1" s="185"/>
      <c r="C1" s="185"/>
      <c r="D1" s="185"/>
      <c r="E1" s="185"/>
      <c r="F1" s="185"/>
      <c r="G1" s="185"/>
      <c r="H1" s="185"/>
    </row>
    <row r="2" spans="1:8" s="2" customFormat="1" ht="17.5" x14ac:dyDescent="0.35">
      <c r="A2" s="185" t="s">
        <v>148</v>
      </c>
      <c r="B2" s="185"/>
      <c r="C2" s="185"/>
      <c r="D2" s="185"/>
      <c r="E2" s="185"/>
      <c r="F2" s="185"/>
      <c r="G2" s="185"/>
      <c r="H2" s="185"/>
    </row>
    <row r="3" spans="1:8" s="2" customFormat="1" ht="17.5" x14ac:dyDescent="0.35">
      <c r="A3" s="185" t="s">
        <v>149</v>
      </c>
      <c r="B3" s="185"/>
      <c r="C3" s="185"/>
      <c r="D3" s="185"/>
      <c r="E3" s="185"/>
      <c r="F3" s="185"/>
      <c r="G3" s="185"/>
      <c r="H3" s="185"/>
    </row>
    <row r="4" spans="1:8" s="2" customFormat="1" ht="17.5" x14ac:dyDescent="0.35">
      <c r="A4" s="185" t="s">
        <v>150</v>
      </c>
      <c r="B4" s="185"/>
      <c r="C4" s="185"/>
      <c r="D4" s="185"/>
      <c r="E4" s="185"/>
      <c r="F4" s="185"/>
      <c r="G4" s="185"/>
      <c r="H4" s="185"/>
    </row>
    <row r="5" spans="1:8" s="2" customFormat="1" x14ac:dyDescent="0.35">
      <c r="A5" s="19"/>
      <c r="B5" s="19"/>
      <c r="C5" s="19"/>
      <c r="D5" s="19"/>
      <c r="E5" s="19"/>
      <c r="F5" s="19"/>
      <c r="G5" s="19"/>
      <c r="H5" s="19"/>
    </row>
    <row r="6" spans="1:8" s="2" customFormat="1" ht="17.399999999999999" customHeight="1" x14ac:dyDescent="0.35">
      <c r="A6" s="185" t="s">
        <v>152</v>
      </c>
      <c r="B6" s="185"/>
      <c r="C6" s="185"/>
      <c r="D6" s="185"/>
      <c r="E6" s="185"/>
      <c r="F6" s="185"/>
      <c r="G6" s="185"/>
      <c r="H6" s="185"/>
    </row>
    <row r="7" spans="1:8" s="2" customFormat="1" ht="17.5" x14ac:dyDescent="0.35">
      <c r="A7" s="17"/>
      <c r="B7" s="17"/>
      <c r="C7" s="17"/>
      <c r="D7" s="17"/>
      <c r="E7" s="17"/>
      <c r="F7" s="17"/>
      <c r="G7" s="17"/>
      <c r="H7" s="17"/>
    </row>
    <row r="8" spans="1:8" x14ac:dyDescent="0.35">
      <c r="A8" s="10" t="s">
        <v>146</v>
      </c>
      <c r="B8" s="8"/>
      <c r="C8" s="8"/>
      <c r="D8" s="8"/>
      <c r="E8" s="8"/>
      <c r="F8" s="8"/>
      <c r="G8" s="8"/>
      <c r="H8" s="8"/>
    </row>
    <row r="9" spans="1:8" x14ac:dyDescent="0.35">
      <c r="A9" s="8" t="s">
        <v>171</v>
      </c>
      <c r="B9" s="8"/>
      <c r="C9" s="8"/>
      <c r="D9" s="8"/>
      <c r="E9" s="8"/>
      <c r="F9" s="8"/>
      <c r="G9" s="8"/>
      <c r="H9" s="8"/>
    </row>
    <row r="10" spans="1:8" x14ac:dyDescent="0.35">
      <c r="A10" s="8" t="s">
        <v>147</v>
      </c>
      <c r="B10" s="8"/>
      <c r="C10" s="8"/>
      <c r="D10" s="8"/>
      <c r="E10" s="8"/>
      <c r="F10" s="8"/>
      <c r="G10" s="8"/>
      <c r="H10" s="8"/>
    </row>
    <row r="11" spans="1:8" x14ac:dyDescent="0.35">
      <c r="A11" s="16" t="s">
        <v>170</v>
      </c>
      <c r="B11" s="16"/>
      <c r="C11" s="16"/>
      <c r="D11" s="16"/>
      <c r="E11" s="16"/>
      <c r="F11" s="16"/>
      <c r="G11" s="16"/>
      <c r="H11" s="16"/>
    </row>
    <row r="12" spans="1:8" x14ac:dyDescent="0.35">
      <c r="A12" s="16" t="s">
        <v>151</v>
      </c>
      <c r="B12" s="16"/>
      <c r="C12" s="16"/>
      <c r="D12" s="16"/>
      <c r="E12" s="16"/>
      <c r="F12" s="16"/>
      <c r="G12" s="16"/>
      <c r="H12" s="16"/>
    </row>
    <row r="13" spans="1:8" x14ac:dyDescent="0.35">
      <c r="A13" s="16"/>
      <c r="B13" s="16"/>
      <c r="C13" s="16"/>
      <c r="D13" s="16"/>
      <c r="E13" s="16"/>
      <c r="F13" s="16"/>
      <c r="G13" s="16"/>
      <c r="H13" s="16"/>
    </row>
    <row r="14" spans="1:8" x14ac:dyDescent="0.35">
      <c r="A14" s="10" t="s">
        <v>164</v>
      </c>
      <c r="B14" s="16"/>
      <c r="C14" s="16"/>
      <c r="D14" s="16"/>
      <c r="E14" s="16"/>
      <c r="F14" s="16"/>
      <c r="G14" s="16"/>
      <c r="H14" s="16"/>
    </row>
    <row r="15" spans="1:8" ht="10.75" customHeight="1" x14ac:dyDescent="0.35">
      <c r="A15" s="10"/>
      <c r="B15" s="16"/>
      <c r="C15" s="16"/>
      <c r="D15" s="16"/>
      <c r="E15" s="16"/>
      <c r="F15" s="16"/>
      <c r="G15" s="16"/>
      <c r="H15" s="16"/>
    </row>
    <row r="16" spans="1:8" ht="61.75" customHeight="1" x14ac:dyDescent="0.35">
      <c r="A16" s="13" t="s">
        <v>703</v>
      </c>
      <c r="B16" s="14" t="s">
        <v>704</v>
      </c>
      <c r="C16" s="24" t="s">
        <v>725</v>
      </c>
      <c r="D16" s="24" t="s">
        <v>722</v>
      </c>
      <c r="E16" s="24" t="s">
        <v>707</v>
      </c>
      <c r="F16" s="24" t="s">
        <v>708</v>
      </c>
      <c r="G16" s="24" t="s">
        <v>709</v>
      </c>
      <c r="H16" s="25" t="s">
        <v>710</v>
      </c>
    </row>
    <row r="17" spans="1:8" x14ac:dyDescent="0.35">
      <c r="A17" s="4"/>
      <c r="B17" s="3"/>
      <c r="C17" s="3"/>
      <c r="D17" s="5">
        <f t="shared" ref="D17:D25" si="0">B17*C17</f>
        <v>0</v>
      </c>
      <c r="E17" s="5"/>
      <c r="F17" s="5">
        <f>D17*E17</f>
        <v>0</v>
      </c>
      <c r="G17" s="5"/>
      <c r="H17" s="6">
        <f>F17-G17</f>
        <v>0</v>
      </c>
    </row>
    <row r="18" spans="1:8" x14ac:dyDescent="0.35">
      <c r="A18" s="4"/>
      <c r="B18" s="3"/>
      <c r="C18" s="3"/>
      <c r="D18" s="5">
        <f t="shared" si="0"/>
        <v>0</v>
      </c>
      <c r="E18" s="5"/>
      <c r="F18" s="5">
        <f t="shared" ref="F18:F25" si="1">D18*E18</f>
        <v>0</v>
      </c>
      <c r="G18" s="5"/>
      <c r="H18" s="6">
        <f t="shared" ref="H18:H25" si="2">F18-G18</f>
        <v>0</v>
      </c>
    </row>
    <row r="19" spans="1:8" x14ac:dyDescent="0.35">
      <c r="A19" s="4"/>
      <c r="B19" s="3"/>
      <c r="C19" s="3"/>
      <c r="D19" s="5">
        <f t="shared" si="0"/>
        <v>0</v>
      </c>
      <c r="E19" s="5"/>
      <c r="F19" s="5">
        <f t="shared" si="1"/>
        <v>0</v>
      </c>
      <c r="G19" s="5"/>
      <c r="H19" s="6">
        <f t="shared" si="2"/>
        <v>0</v>
      </c>
    </row>
    <row r="20" spans="1:8" x14ac:dyDescent="0.35">
      <c r="A20" s="4"/>
      <c r="B20" s="3"/>
      <c r="C20" s="3"/>
      <c r="D20" s="5">
        <f t="shared" si="0"/>
        <v>0</v>
      </c>
      <c r="E20" s="5"/>
      <c r="F20" s="5">
        <f t="shared" si="1"/>
        <v>0</v>
      </c>
      <c r="G20" s="5"/>
      <c r="H20" s="6">
        <f t="shared" si="2"/>
        <v>0</v>
      </c>
    </row>
    <row r="21" spans="1:8" x14ac:dyDescent="0.35">
      <c r="A21" s="4"/>
      <c r="B21" s="3"/>
      <c r="C21" s="3"/>
      <c r="D21" s="5">
        <f t="shared" si="0"/>
        <v>0</v>
      </c>
      <c r="E21" s="5"/>
      <c r="F21" s="5">
        <f t="shared" si="1"/>
        <v>0</v>
      </c>
      <c r="G21" s="5"/>
      <c r="H21" s="6">
        <f t="shared" si="2"/>
        <v>0</v>
      </c>
    </row>
    <row r="22" spans="1:8" x14ac:dyDescent="0.35">
      <c r="A22" s="4"/>
      <c r="B22" s="3"/>
      <c r="C22" s="3"/>
      <c r="D22" s="5">
        <f t="shared" si="0"/>
        <v>0</v>
      </c>
      <c r="E22" s="5"/>
      <c r="F22" s="5">
        <f t="shared" si="1"/>
        <v>0</v>
      </c>
      <c r="G22" s="5"/>
      <c r="H22" s="6">
        <f t="shared" si="2"/>
        <v>0</v>
      </c>
    </row>
    <row r="23" spans="1:8" x14ac:dyDescent="0.35">
      <c r="A23" s="4"/>
      <c r="B23" s="3"/>
      <c r="C23" s="3"/>
      <c r="D23" s="5">
        <f t="shared" si="0"/>
        <v>0</v>
      </c>
      <c r="E23" s="5"/>
      <c r="F23" s="5">
        <f t="shared" si="1"/>
        <v>0</v>
      </c>
      <c r="G23" s="5"/>
      <c r="H23" s="6">
        <f t="shared" si="2"/>
        <v>0</v>
      </c>
    </row>
    <row r="24" spans="1:8" x14ac:dyDescent="0.35">
      <c r="A24" s="4"/>
      <c r="B24" s="3"/>
      <c r="C24" s="3"/>
      <c r="D24" s="5">
        <f t="shared" si="0"/>
        <v>0</v>
      </c>
      <c r="E24" s="5"/>
      <c r="F24" s="5">
        <f t="shared" si="1"/>
        <v>0</v>
      </c>
      <c r="G24" s="5"/>
      <c r="H24" s="6">
        <f t="shared" si="2"/>
        <v>0</v>
      </c>
    </row>
    <row r="25" spans="1:8" x14ac:dyDescent="0.35">
      <c r="A25" s="4"/>
      <c r="B25" s="3"/>
      <c r="C25" s="3"/>
      <c r="D25" s="5">
        <f t="shared" si="0"/>
        <v>0</v>
      </c>
      <c r="E25" s="5"/>
      <c r="F25" s="5">
        <f t="shared" si="1"/>
        <v>0</v>
      </c>
      <c r="G25" s="5"/>
      <c r="H25" s="6">
        <f t="shared" si="2"/>
        <v>0</v>
      </c>
    </row>
    <row r="26" spans="1:8" ht="31.75" customHeight="1" x14ac:dyDescent="0.45">
      <c r="A26" s="22" t="s">
        <v>163</v>
      </c>
      <c r="B26" s="7"/>
      <c r="C26" s="7"/>
      <c r="D26" s="7"/>
      <c r="E26" s="7"/>
      <c r="F26" s="7"/>
      <c r="G26" s="7"/>
      <c r="H26" s="23">
        <f>SUBTOTAL(109,Table27[H. ADDITIONAL STORAGE CAPACITY NEEDED (Column F minus G)])</f>
        <v>0</v>
      </c>
    </row>
  </sheetData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'DATA Source'!$C$3:$C$8</xm:f>
          </x14:formula1>
          <xm:sqref>A17:A25</xm:sqref>
        </x14:dataValidation>
        <x14:dataValidation type="list" allowBlank="1" showInputMessage="1" showErrorMessage="1" xr:uid="{00000000-0002-0000-0100-000001000000}">
          <x14:formula1>
            <xm:f>'DATA Source'!$I$3:$I$4</xm:f>
          </x14:formula1>
          <xm:sqref>E17:E25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26"/>
  <sheetViews>
    <sheetView topLeftCell="A15" workbookViewId="0">
      <selection activeCell="E18" sqref="E18"/>
    </sheetView>
  </sheetViews>
  <sheetFormatPr defaultRowHeight="14.5" x14ac:dyDescent="0.35"/>
  <cols>
    <col min="1" max="1" width="18.08984375" customWidth="1"/>
    <col min="2" max="2" width="8.54296875" customWidth="1"/>
    <col min="3" max="3" width="8" customWidth="1"/>
    <col min="4" max="4" width="19.6328125" customWidth="1"/>
    <col min="5" max="5" width="17.36328125" customWidth="1"/>
    <col min="6" max="6" width="19.90625" customWidth="1"/>
    <col min="7" max="7" width="12.36328125" customWidth="1"/>
    <col min="8" max="8" width="23" customWidth="1"/>
  </cols>
  <sheetData>
    <row r="1" spans="1:8" s="2" customFormat="1" ht="17.5" x14ac:dyDescent="0.35">
      <c r="A1" s="185" t="s">
        <v>118</v>
      </c>
      <c r="B1" s="185"/>
      <c r="C1" s="185"/>
      <c r="D1" s="185"/>
      <c r="E1" s="185"/>
      <c r="F1" s="185"/>
      <c r="G1" s="185"/>
      <c r="H1" s="185"/>
    </row>
    <row r="2" spans="1:8" s="2" customFormat="1" ht="17.5" x14ac:dyDescent="0.35">
      <c r="A2" s="185" t="s">
        <v>148</v>
      </c>
      <c r="B2" s="185"/>
      <c r="C2" s="185"/>
      <c r="D2" s="185"/>
      <c r="E2" s="185"/>
      <c r="F2" s="185"/>
      <c r="G2" s="185"/>
      <c r="H2" s="185"/>
    </row>
    <row r="3" spans="1:8" s="2" customFormat="1" ht="17.5" x14ac:dyDescent="0.35">
      <c r="A3" s="185" t="s">
        <v>149</v>
      </c>
      <c r="B3" s="185"/>
      <c r="C3" s="185"/>
      <c r="D3" s="185"/>
      <c r="E3" s="185"/>
      <c r="F3" s="185"/>
      <c r="G3" s="185"/>
      <c r="H3" s="185"/>
    </row>
    <row r="4" spans="1:8" s="2" customFormat="1" ht="17.5" x14ac:dyDescent="0.35">
      <c r="A4" s="185" t="s">
        <v>150</v>
      </c>
      <c r="B4" s="185"/>
      <c r="C4" s="185"/>
      <c r="D4" s="185"/>
      <c r="E4" s="185"/>
      <c r="F4" s="185"/>
      <c r="G4" s="185"/>
      <c r="H4" s="185"/>
    </row>
    <row r="5" spans="1:8" s="2" customFormat="1" x14ac:dyDescent="0.35">
      <c r="A5" s="19"/>
      <c r="B5" s="19"/>
      <c r="C5" s="19"/>
      <c r="D5" s="19"/>
      <c r="E5" s="19"/>
      <c r="F5" s="19"/>
      <c r="G5" s="19"/>
      <c r="H5" s="19"/>
    </row>
    <row r="6" spans="1:8" s="2" customFormat="1" ht="17.399999999999999" customHeight="1" x14ac:dyDescent="0.35">
      <c r="A6" s="185" t="s">
        <v>152</v>
      </c>
      <c r="B6" s="185"/>
      <c r="C6" s="185"/>
      <c r="D6" s="185"/>
      <c r="E6" s="185"/>
      <c r="F6" s="185"/>
      <c r="G6" s="185"/>
      <c r="H6" s="185"/>
    </row>
    <row r="7" spans="1:8" s="2" customFormat="1" ht="17.5" x14ac:dyDescent="0.35">
      <c r="A7" s="17"/>
      <c r="B7" s="17"/>
      <c r="C7" s="17"/>
      <c r="D7" s="17"/>
      <c r="E7" s="17"/>
      <c r="F7" s="17"/>
      <c r="G7" s="17"/>
      <c r="H7" s="17"/>
    </row>
    <row r="8" spans="1:8" x14ac:dyDescent="0.35">
      <c r="A8" s="10" t="s">
        <v>146</v>
      </c>
      <c r="B8" s="8"/>
      <c r="C8" s="8"/>
      <c r="D8" s="8"/>
      <c r="E8" s="8"/>
      <c r="F8" s="8"/>
      <c r="G8" s="8"/>
      <c r="H8" s="8"/>
    </row>
    <row r="9" spans="1:8" x14ac:dyDescent="0.35">
      <c r="A9" s="8" t="s">
        <v>171</v>
      </c>
      <c r="B9" s="8"/>
      <c r="C9" s="8"/>
      <c r="D9" s="8"/>
      <c r="E9" s="8"/>
      <c r="F9" s="8"/>
      <c r="G9" s="8"/>
      <c r="H9" s="8"/>
    </row>
    <row r="10" spans="1:8" x14ac:dyDescent="0.35">
      <c r="A10" s="8" t="s">
        <v>147</v>
      </c>
      <c r="B10" s="8"/>
      <c r="C10" s="8"/>
      <c r="D10" s="8"/>
      <c r="E10" s="8"/>
      <c r="F10" s="8"/>
      <c r="G10" s="8"/>
      <c r="H10" s="8"/>
    </row>
    <row r="11" spans="1:8" x14ac:dyDescent="0.35">
      <c r="A11" s="16" t="s">
        <v>170</v>
      </c>
      <c r="B11" s="16"/>
      <c r="C11" s="16"/>
      <c r="D11" s="16"/>
      <c r="E11" s="16"/>
      <c r="F11" s="16"/>
      <c r="G11" s="16"/>
      <c r="H11" s="16"/>
    </row>
    <row r="12" spans="1:8" x14ac:dyDescent="0.35">
      <c r="A12" s="16" t="s">
        <v>151</v>
      </c>
      <c r="B12" s="16"/>
      <c r="C12" s="16"/>
      <c r="D12" s="16"/>
      <c r="E12" s="16"/>
      <c r="F12" s="16"/>
      <c r="G12" s="16"/>
      <c r="H12" s="16"/>
    </row>
    <row r="13" spans="1:8" x14ac:dyDescent="0.35">
      <c r="A13" s="16"/>
      <c r="B13" s="16"/>
      <c r="C13" s="16"/>
      <c r="D13" s="16"/>
      <c r="E13" s="16"/>
      <c r="F13" s="16"/>
      <c r="G13" s="16"/>
      <c r="H13" s="16"/>
    </row>
    <row r="14" spans="1:8" x14ac:dyDescent="0.35">
      <c r="A14" s="10" t="s">
        <v>164</v>
      </c>
      <c r="B14" s="16"/>
      <c r="C14" s="16"/>
      <c r="D14" s="16"/>
      <c r="E14" s="16"/>
      <c r="F14" s="16"/>
      <c r="G14" s="16"/>
      <c r="H14" s="16"/>
    </row>
    <row r="15" spans="1:8" ht="11.4" customHeight="1" x14ac:dyDescent="0.35">
      <c r="A15" s="10"/>
      <c r="B15" s="16"/>
      <c r="C15" s="16"/>
      <c r="D15" s="16"/>
      <c r="E15" s="16"/>
      <c r="F15" s="16"/>
      <c r="G15" s="16"/>
      <c r="H15" s="16"/>
    </row>
    <row r="16" spans="1:8" ht="60.65" customHeight="1" x14ac:dyDescent="0.35">
      <c r="A16" s="13" t="s">
        <v>703</v>
      </c>
      <c r="B16" s="14" t="s">
        <v>704</v>
      </c>
      <c r="C16" s="24" t="s">
        <v>726</v>
      </c>
      <c r="D16" s="24" t="s">
        <v>722</v>
      </c>
      <c r="E16" s="24" t="s">
        <v>707</v>
      </c>
      <c r="F16" s="24" t="s">
        <v>708</v>
      </c>
      <c r="G16" s="24" t="s">
        <v>709</v>
      </c>
      <c r="H16" s="25" t="s">
        <v>710</v>
      </c>
    </row>
    <row r="17" spans="1:8" x14ac:dyDescent="0.35">
      <c r="A17" s="4"/>
      <c r="B17" s="3"/>
      <c r="C17" s="3"/>
      <c r="D17" s="5">
        <f t="shared" ref="D17:D25" si="0">B17*C17</f>
        <v>0</v>
      </c>
      <c r="E17" s="5"/>
      <c r="F17" s="5">
        <f t="shared" ref="F17:F25" si="1">D17*E17</f>
        <v>0</v>
      </c>
      <c r="G17" s="5"/>
      <c r="H17" s="6">
        <f t="shared" ref="H17:H25" si="2">F17-G17</f>
        <v>0</v>
      </c>
    </row>
    <row r="18" spans="1:8" x14ac:dyDescent="0.35">
      <c r="A18" s="4"/>
      <c r="B18" s="3"/>
      <c r="C18" s="3"/>
      <c r="D18" s="5">
        <f t="shared" si="0"/>
        <v>0</v>
      </c>
      <c r="E18" s="5"/>
      <c r="F18" s="5">
        <f t="shared" si="1"/>
        <v>0</v>
      </c>
      <c r="G18" s="5"/>
      <c r="H18" s="6">
        <f t="shared" si="2"/>
        <v>0</v>
      </c>
    </row>
    <row r="19" spans="1:8" x14ac:dyDescent="0.35">
      <c r="A19" s="4"/>
      <c r="B19" s="3"/>
      <c r="C19" s="3"/>
      <c r="D19" s="5">
        <f t="shared" si="0"/>
        <v>0</v>
      </c>
      <c r="E19" s="5"/>
      <c r="F19" s="5">
        <f t="shared" si="1"/>
        <v>0</v>
      </c>
      <c r="G19" s="5"/>
      <c r="H19" s="6">
        <f t="shared" si="2"/>
        <v>0</v>
      </c>
    </row>
    <row r="20" spans="1:8" x14ac:dyDescent="0.35">
      <c r="A20" s="4"/>
      <c r="B20" s="3"/>
      <c r="C20" s="3"/>
      <c r="D20" s="5">
        <f t="shared" si="0"/>
        <v>0</v>
      </c>
      <c r="E20" s="5"/>
      <c r="F20" s="5">
        <f t="shared" si="1"/>
        <v>0</v>
      </c>
      <c r="G20" s="5"/>
      <c r="H20" s="6">
        <f t="shared" si="2"/>
        <v>0</v>
      </c>
    </row>
    <row r="21" spans="1:8" x14ac:dyDescent="0.35">
      <c r="A21" s="4"/>
      <c r="B21" s="3"/>
      <c r="C21" s="3"/>
      <c r="D21" s="5">
        <f t="shared" si="0"/>
        <v>0</v>
      </c>
      <c r="E21" s="5"/>
      <c r="F21" s="5">
        <f t="shared" si="1"/>
        <v>0</v>
      </c>
      <c r="G21" s="5"/>
      <c r="H21" s="6">
        <f t="shared" si="2"/>
        <v>0</v>
      </c>
    </row>
    <row r="22" spans="1:8" x14ac:dyDescent="0.35">
      <c r="A22" s="4"/>
      <c r="B22" s="3"/>
      <c r="C22" s="3"/>
      <c r="D22" s="5">
        <f t="shared" si="0"/>
        <v>0</v>
      </c>
      <c r="E22" s="5"/>
      <c r="F22" s="5">
        <f t="shared" si="1"/>
        <v>0</v>
      </c>
      <c r="G22" s="5"/>
      <c r="H22" s="6">
        <f t="shared" si="2"/>
        <v>0</v>
      </c>
    </row>
    <row r="23" spans="1:8" x14ac:dyDescent="0.35">
      <c r="A23" s="4"/>
      <c r="B23" s="3"/>
      <c r="C23" s="3"/>
      <c r="D23" s="5">
        <f t="shared" si="0"/>
        <v>0</v>
      </c>
      <c r="E23" s="5"/>
      <c r="F23" s="5">
        <f t="shared" si="1"/>
        <v>0</v>
      </c>
      <c r="G23" s="5"/>
      <c r="H23" s="6">
        <f t="shared" si="2"/>
        <v>0</v>
      </c>
    </row>
    <row r="24" spans="1:8" x14ac:dyDescent="0.35">
      <c r="A24" s="4"/>
      <c r="B24" s="3"/>
      <c r="C24" s="3"/>
      <c r="D24" s="5">
        <f t="shared" si="0"/>
        <v>0</v>
      </c>
      <c r="E24" s="5"/>
      <c r="F24" s="5">
        <f t="shared" si="1"/>
        <v>0</v>
      </c>
      <c r="G24" s="5"/>
      <c r="H24" s="6">
        <f t="shared" si="2"/>
        <v>0</v>
      </c>
    </row>
    <row r="25" spans="1:8" x14ac:dyDescent="0.35">
      <c r="A25" s="4"/>
      <c r="B25" s="3"/>
      <c r="C25" s="3"/>
      <c r="D25" s="5">
        <f t="shared" si="0"/>
        <v>0</v>
      </c>
      <c r="E25" s="5"/>
      <c r="F25" s="5">
        <f t="shared" si="1"/>
        <v>0</v>
      </c>
      <c r="G25" s="5"/>
      <c r="H25" s="6">
        <f t="shared" si="2"/>
        <v>0</v>
      </c>
    </row>
    <row r="26" spans="1:8" ht="31.75" customHeight="1" x14ac:dyDescent="0.45">
      <c r="A26" s="20" t="s">
        <v>163</v>
      </c>
      <c r="B26" s="7"/>
      <c r="C26" s="7"/>
      <c r="D26" s="7"/>
      <c r="E26" s="7"/>
      <c r="F26" s="7"/>
      <c r="G26" s="7"/>
      <c r="H26" s="11">
        <f>SUBTOTAL(109,Table278[H. ADDITIONAL STORAGE CAPACITY NEEDED (Column F minus G)])</f>
        <v>0</v>
      </c>
    </row>
  </sheetData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'DATA Source'!$E$3:$E$15</xm:f>
          </x14:formula1>
          <xm:sqref>A17:A25</xm:sqref>
        </x14:dataValidation>
        <x14:dataValidation type="list" allowBlank="1" showInputMessage="1" showErrorMessage="1" xr:uid="{00000000-0002-0000-0200-000001000000}">
          <x14:formula1>
            <xm:f>'DATA Source'!$I$3:$I$4</xm:f>
          </x14:formula1>
          <xm:sqref>E17:E25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26"/>
  <sheetViews>
    <sheetView topLeftCell="A16" workbookViewId="0">
      <selection activeCell="F18" sqref="F18"/>
    </sheetView>
  </sheetViews>
  <sheetFormatPr defaultRowHeight="14.5" x14ac:dyDescent="0.35"/>
  <cols>
    <col min="1" max="1" width="18.08984375" customWidth="1"/>
    <col min="2" max="2" width="8.54296875" customWidth="1"/>
    <col min="3" max="3" width="8" customWidth="1"/>
    <col min="4" max="4" width="19.6328125" customWidth="1"/>
    <col min="5" max="5" width="17.36328125" customWidth="1"/>
    <col min="6" max="6" width="19.90625" customWidth="1"/>
    <col min="7" max="7" width="12.36328125" customWidth="1"/>
    <col min="8" max="8" width="23.36328125" customWidth="1"/>
  </cols>
  <sheetData>
    <row r="1" spans="1:8" s="2" customFormat="1" ht="17.5" x14ac:dyDescent="0.35">
      <c r="A1" s="185" t="s">
        <v>118</v>
      </c>
      <c r="B1" s="185"/>
      <c r="C1" s="185"/>
      <c r="D1" s="185"/>
      <c r="E1" s="185"/>
      <c r="F1" s="185"/>
      <c r="G1" s="185"/>
      <c r="H1" s="185"/>
    </row>
    <row r="2" spans="1:8" s="2" customFormat="1" ht="17.5" x14ac:dyDescent="0.35">
      <c r="A2" s="185" t="s">
        <v>148</v>
      </c>
      <c r="B2" s="185"/>
      <c r="C2" s="185"/>
      <c r="D2" s="185"/>
      <c r="E2" s="185"/>
      <c r="F2" s="185"/>
      <c r="G2" s="185"/>
      <c r="H2" s="185"/>
    </row>
    <row r="3" spans="1:8" s="2" customFormat="1" ht="17.5" x14ac:dyDescent="0.35">
      <c r="A3" s="185" t="s">
        <v>149</v>
      </c>
      <c r="B3" s="185"/>
      <c r="C3" s="185"/>
      <c r="D3" s="185"/>
      <c r="E3" s="185"/>
      <c r="F3" s="185"/>
      <c r="G3" s="185"/>
      <c r="H3" s="185"/>
    </row>
    <row r="4" spans="1:8" s="2" customFormat="1" ht="17.5" x14ac:dyDescent="0.35">
      <c r="A4" s="185" t="s">
        <v>150</v>
      </c>
      <c r="B4" s="185"/>
      <c r="C4" s="185"/>
      <c r="D4" s="185"/>
      <c r="E4" s="185"/>
      <c r="F4" s="185"/>
      <c r="G4" s="185"/>
      <c r="H4" s="185"/>
    </row>
    <row r="5" spans="1:8" s="2" customFormat="1" x14ac:dyDescent="0.35">
      <c r="A5" s="19"/>
      <c r="B5" s="19"/>
      <c r="C5" s="19"/>
      <c r="D5" s="19"/>
      <c r="E5" s="19"/>
      <c r="F5" s="19"/>
      <c r="G5" s="19"/>
      <c r="H5" s="19"/>
    </row>
    <row r="6" spans="1:8" s="2" customFormat="1" ht="17.399999999999999" customHeight="1" x14ac:dyDescent="0.35">
      <c r="A6" s="185" t="s">
        <v>152</v>
      </c>
      <c r="B6" s="185"/>
      <c r="C6" s="185"/>
      <c r="D6" s="185"/>
      <c r="E6" s="185"/>
      <c r="F6" s="185"/>
      <c r="G6" s="185"/>
      <c r="H6" s="185"/>
    </row>
    <row r="7" spans="1:8" s="2" customFormat="1" ht="17.5" x14ac:dyDescent="0.35">
      <c r="A7" s="17"/>
      <c r="B7" s="17"/>
      <c r="C7" s="17"/>
      <c r="D7" s="17"/>
      <c r="E7" s="17"/>
      <c r="F7" s="17"/>
      <c r="G7" s="17"/>
      <c r="H7" s="17"/>
    </row>
    <row r="8" spans="1:8" x14ac:dyDescent="0.35">
      <c r="A8" s="10" t="s">
        <v>146</v>
      </c>
      <c r="B8" s="8"/>
      <c r="C8" s="8"/>
      <c r="D8" s="8"/>
      <c r="E8" s="8"/>
      <c r="F8" s="8"/>
      <c r="G8" s="8"/>
      <c r="H8" s="8"/>
    </row>
    <row r="9" spans="1:8" x14ac:dyDescent="0.35">
      <c r="A9" s="8" t="s">
        <v>171</v>
      </c>
      <c r="B9" s="8"/>
      <c r="C9" s="8"/>
      <c r="D9" s="8"/>
      <c r="E9" s="8"/>
      <c r="F9" s="8"/>
      <c r="G9" s="8"/>
      <c r="H9" s="8"/>
    </row>
    <row r="10" spans="1:8" x14ac:dyDescent="0.35">
      <c r="A10" s="8" t="s">
        <v>147</v>
      </c>
      <c r="B10" s="8"/>
      <c r="C10" s="8"/>
      <c r="D10" s="8"/>
      <c r="E10" s="8"/>
      <c r="F10" s="8"/>
      <c r="G10" s="8"/>
      <c r="H10" s="8"/>
    </row>
    <row r="11" spans="1:8" x14ac:dyDescent="0.35">
      <c r="A11" s="16" t="s">
        <v>170</v>
      </c>
      <c r="B11" s="16"/>
      <c r="C11" s="16"/>
      <c r="D11" s="16"/>
      <c r="E11" s="16"/>
      <c r="F11" s="16"/>
      <c r="G11" s="16"/>
      <c r="H11" s="16"/>
    </row>
    <row r="12" spans="1:8" x14ac:dyDescent="0.35">
      <c r="A12" s="16" t="s">
        <v>151</v>
      </c>
      <c r="B12" s="16"/>
      <c r="C12" s="16"/>
      <c r="D12" s="16"/>
      <c r="E12" s="16"/>
      <c r="F12" s="16"/>
      <c r="G12" s="16"/>
      <c r="H12" s="16"/>
    </row>
    <row r="13" spans="1:8" x14ac:dyDescent="0.35">
      <c r="A13" s="16"/>
      <c r="B13" s="16"/>
      <c r="C13" s="16"/>
      <c r="D13" s="16"/>
      <c r="E13" s="16"/>
      <c r="F13" s="16"/>
      <c r="G13" s="16"/>
      <c r="H13" s="16"/>
    </row>
    <row r="14" spans="1:8" x14ac:dyDescent="0.35">
      <c r="A14" s="10" t="s">
        <v>164</v>
      </c>
      <c r="B14" s="16"/>
      <c r="C14" s="16"/>
      <c r="D14" s="16"/>
      <c r="E14" s="16"/>
      <c r="F14" s="16"/>
      <c r="G14" s="16"/>
      <c r="H14" s="16"/>
    </row>
    <row r="15" spans="1:8" ht="9.65" customHeight="1" x14ac:dyDescent="0.35">
      <c r="A15" s="10"/>
      <c r="B15" s="16"/>
      <c r="C15" s="16"/>
      <c r="D15" s="16"/>
      <c r="E15" s="16"/>
      <c r="F15" s="16"/>
      <c r="G15" s="16"/>
      <c r="H15" s="16"/>
    </row>
    <row r="16" spans="1:8" ht="64.75" customHeight="1" x14ac:dyDescent="0.35">
      <c r="A16" s="13" t="s">
        <v>703</v>
      </c>
      <c r="B16" s="14" t="s">
        <v>704</v>
      </c>
      <c r="C16" s="24" t="s">
        <v>726</v>
      </c>
      <c r="D16" s="24" t="s">
        <v>722</v>
      </c>
      <c r="E16" s="24" t="s">
        <v>707</v>
      </c>
      <c r="F16" s="24" t="s">
        <v>708</v>
      </c>
      <c r="G16" s="24" t="s">
        <v>709</v>
      </c>
      <c r="H16" s="25" t="s">
        <v>710</v>
      </c>
    </row>
    <row r="17" spans="1:8" x14ac:dyDescent="0.35">
      <c r="A17" s="4"/>
      <c r="B17" s="3"/>
      <c r="C17" s="3"/>
      <c r="D17" s="5">
        <f t="shared" ref="D17:D25" si="0">B17*C17</f>
        <v>0</v>
      </c>
      <c r="E17" s="5"/>
      <c r="F17" s="5">
        <f>D17*E17</f>
        <v>0</v>
      </c>
      <c r="G17" s="5"/>
      <c r="H17" s="6">
        <f>F17-G17</f>
        <v>0</v>
      </c>
    </row>
    <row r="18" spans="1:8" x14ac:dyDescent="0.35">
      <c r="A18" s="4"/>
      <c r="B18" s="3"/>
      <c r="C18" s="3"/>
      <c r="D18" s="5">
        <f t="shared" si="0"/>
        <v>0</v>
      </c>
      <c r="E18" s="5"/>
      <c r="F18" s="5">
        <f t="shared" ref="F18:F25" si="1">D18*E18</f>
        <v>0</v>
      </c>
      <c r="G18" s="5"/>
      <c r="H18" s="6">
        <f t="shared" ref="H18:H25" si="2">F18-G18</f>
        <v>0</v>
      </c>
    </row>
    <row r="19" spans="1:8" x14ac:dyDescent="0.35">
      <c r="A19" s="4"/>
      <c r="B19" s="3"/>
      <c r="C19" s="3"/>
      <c r="D19" s="5">
        <f t="shared" si="0"/>
        <v>0</v>
      </c>
      <c r="E19" s="5"/>
      <c r="F19" s="5">
        <f t="shared" si="1"/>
        <v>0</v>
      </c>
      <c r="G19" s="5"/>
      <c r="H19" s="6">
        <f t="shared" si="2"/>
        <v>0</v>
      </c>
    </row>
    <row r="20" spans="1:8" x14ac:dyDescent="0.35">
      <c r="A20" s="4"/>
      <c r="B20" s="3"/>
      <c r="C20" s="3"/>
      <c r="D20" s="5">
        <f t="shared" si="0"/>
        <v>0</v>
      </c>
      <c r="E20" s="5"/>
      <c r="F20" s="5">
        <f t="shared" si="1"/>
        <v>0</v>
      </c>
      <c r="G20" s="5"/>
      <c r="H20" s="6">
        <f t="shared" si="2"/>
        <v>0</v>
      </c>
    </row>
    <row r="21" spans="1:8" x14ac:dyDescent="0.35">
      <c r="A21" s="4"/>
      <c r="B21" s="3"/>
      <c r="C21" s="3"/>
      <c r="D21" s="5">
        <f t="shared" si="0"/>
        <v>0</v>
      </c>
      <c r="E21" s="5"/>
      <c r="F21" s="5">
        <f t="shared" si="1"/>
        <v>0</v>
      </c>
      <c r="G21" s="5"/>
      <c r="H21" s="6">
        <f t="shared" si="2"/>
        <v>0</v>
      </c>
    </row>
    <row r="22" spans="1:8" x14ac:dyDescent="0.35">
      <c r="A22" s="4"/>
      <c r="B22" s="3"/>
      <c r="C22" s="3"/>
      <c r="D22" s="5">
        <f t="shared" si="0"/>
        <v>0</v>
      </c>
      <c r="E22" s="5"/>
      <c r="F22" s="5">
        <f t="shared" si="1"/>
        <v>0</v>
      </c>
      <c r="G22" s="5"/>
      <c r="H22" s="6">
        <f t="shared" si="2"/>
        <v>0</v>
      </c>
    </row>
    <row r="23" spans="1:8" x14ac:dyDescent="0.35">
      <c r="A23" s="4"/>
      <c r="B23" s="3"/>
      <c r="C23" s="3"/>
      <c r="D23" s="5">
        <f t="shared" si="0"/>
        <v>0</v>
      </c>
      <c r="E23" s="5"/>
      <c r="F23" s="5">
        <f t="shared" si="1"/>
        <v>0</v>
      </c>
      <c r="G23" s="5"/>
      <c r="H23" s="6">
        <f t="shared" si="2"/>
        <v>0</v>
      </c>
    </row>
    <row r="24" spans="1:8" x14ac:dyDescent="0.35">
      <c r="A24" s="4"/>
      <c r="B24" s="3"/>
      <c r="C24" s="3"/>
      <c r="D24" s="5">
        <f t="shared" si="0"/>
        <v>0</v>
      </c>
      <c r="E24" s="5"/>
      <c r="F24" s="5">
        <f t="shared" si="1"/>
        <v>0</v>
      </c>
      <c r="G24" s="5"/>
      <c r="H24" s="6">
        <f t="shared" si="2"/>
        <v>0</v>
      </c>
    </row>
    <row r="25" spans="1:8" x14ac:dyDescent="0.35">
      <c r="A25" s="4"/>
      <c r="B25" s="3"/>
      <c r="C25" s="3"/>
      <c r="D25" s="5">
        <f t="shared" si="0"/>
        <v>0</v>
      </c>
      <c r="E25" s="5"/>
      <c r="F25" s="5">
        <f t="shared" si="1"/>
        <v>0</v>
      </c>
      <c r="G25" s="5"/>
      <c r="H25" s="6">
        <f t="shared" si="2"/>
        <v>0</v>
      </c>
    </row>
    <row r="26" spans="1:8" ht="31.75" customHeight="1" x14ac:dyDescent="0.45">
      <c r="A26" s="22" t="s">
        <v>163</v>
      </c>
      <c r="B26" s="7"/>
      <c r="C26" s="7"/>
      <c r="D26" s="7"/>
      <c r="E26" s="7"/>
      <c r="F26" s="7"/>
      <c r="G26" s="7"/>
      <c r="H26" s="23">
        <f>SUBTOTAL(109,Table2789[H. ADDITIONAL STORAGE CAPACITY NEEDED (Column F minus G)])</f>
        <v>0</v>
      </c>
    </row>
  </sheetData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'DATA Source'!$F$3:$F$14</xm:f>
          </x14:formula1>
          <xm:sqref>A17:A25</xm:sqref>
        </x14:dataValidation>
        <x14:dataValidation type="list" allowBlank="1" showInputMessage="1" showErrorMessage="1" xr:uid="{00000000-0002-0000-0300-000001000000}">
          <x14:formula1>
            <xm:f>'DATA Source'!$I$3:$I$4</xm:f>
          </x14:formula1>
          <xm:sqref>E17:E25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26"/>
  <sheetViews>
    <sheetView topLeftCell="A11" workbookViewId="0">
      <selection activeCell="A17" sqref="A17"/>
    </sheetView>
  </sheetViews>
  <sheetFormatPr defaultRowHeight="14.5" x14ac:dyDescent="0.35"/>
  <cols>
    <col min="1" max="1" width="18.08984375" customWidth="1"/>
    <col min="2" max="2" width="8.54296875" customWidth="1"/>
    <col min="3" max="3" width="9.453125" customWidth="1"/>
    <col min="4" max="4" width="19.36328125" customWidth="1"/>
    <col min="5" max="5" width="17.36328125" customWidth="1"/>
    <col min="6" max="6" width="19.90625" customWidth="1"/>
    <col min="7" max="7" width="12.36328125" customWidth="1"/>
    <col min="8" max="8" width="22.1796875" customWidth="1"/>
  </cols>
  <sheetData>
    <row r="1" spans="1:8" s="2" customFormat="1" ht="17.5" x14ac:dyDescent="0.35">
      <c r="A1" s="185" t="s">
        <v>118</v>
      </c>
      <c r="B1" s="185"/>
      <c r="C1" s="185"/>
      <c r="D1" s="185"/>
      <c r="E1" s="185"/>
      <c r="F1" s="185"/>
      <c r="G1" s="185"/>
      <c r="H1" s="185"/>
    </row>
    <row r="2" spans="1:8" s="2" customFormat="1" ht="17.5" x14ac:dyDescent="0.35">
      <c r="A2" s="185" t="s">
        <v>148</v>
      </c>
      <c r="B2" s="185"/>
      <c r="C2" s="185"/>
      <c r="D2" s="185"/>
      <c r="E2" s="185"/>
      <c r="F2" s="185"/>
      <c r="G2" s="185"/>
      <c r="H2" s="185"/>
    </row>
    <row r="3" spans="1:8" s="2" customFormat="1" ht="17.5" x14ac:dyDescent="0.35">
      <c r="A3" s="185" t="s">
        <v>149</v>
      </c>
      <c r="B3" s="185"/>
      <c r="C3" s="185"/>
      <c r="D3" s="185"/>
      <c r="E3" s="185"/>
      <c r="F3" s="185"/>
      <c r="G3" s="185"/>
      <c r="H3" s="185"/>
    </row>
    <row r="4" spans="1:8" s="2" customFormat="1" ht="17.5" x14ac:dyDescent="0.35">
      <c r="A4" s="185" t="s">
        <v>150</v>
      </c>
      <c r="B4" s="185"/>
      <c r="C4" s="185"/>
      <c r="D4" s="185"/>
      <c r="E4" s="185"/>
      <c r="F4" s="185"/>
      <c r="G4" s="185"/>
      <c r="H4" s="185"/>
    </row>
    <row r="5" spans="1:8" s="2" customFormat="1" x14ac:dyDescent="0.35">
      <c r="A5" s="19"/>
      <c r="B5" s="19"/>
      <c r="C5" s="19"/>
      <c r="D5" s="19"/>
      <c r="E5" s="19"/>
      <c r="F5" s="19"/>
      <c r="G5" s="19"/>
      <c r="H5" s="19"/>
    </row>
    <row r="6" spans="1:8" s="2" customFormat="1" ht="17.399999999999999" customHeight="1" x14ac:dyDescent="0.35">
      <c r="A6" s="185" t="s">
        <v>152</v>
      </c>
      <c r="B6" s="185"/>
      <c r="C6" s="185"/>
      <c r="D6" s="185"/>
      <c r="E6" s="185"/>
      <c r="F6" s="185"/>
      <c r="G6" s="185"/>
      <c r="H6" s="185"/>
    </row>
    <row r="7" spans="1:8" s="2" customFormat="1" ht="17.5" x14ac:dyDescent="0.35">
      <c r="A7" s="17"/>
      <c r="B7" s="17"/>
      <c r="C7" s="17"/>
      <c r="D7" s="17"/>
      <c r="E7" s="17"/>
      <c r="F7" s="17"/>
      <c r="G7" s="17"/>
      <c r="H7" s="17"/>
    </row>
    <row r="8" spans="1:8" x14ac:dyDescent="0.35">
      <c r="A8" s="10" t="s">
        <v>146</v>
      </c>
      <c r="B8" s="8"/>
      <c r="C8" s="8"/>
      <c r="D8" s="8"/>
      <c r="E8" s="8"/>
      <c r="F8" s="8"/>
      <c r="G8" s="8"/>
      <c r="H8" s="8"/>
    </row>
    <row r="9" spans="1:8" x14ac:dyDescent="0.35">
      <c r="A9" s="8" t="s">
        <v>171</v>
      </c>
      <c r="B9" s="8"/>
      <c r="C9" s="8"/>
      <c r="D9" s="8"/>
      <c r="E9" s="8"/>
      <c r="F9" s="8"/>
      <c r="G9" s="8"/>
      <c r="H9" s="8"/>
    </row>
    <row r="10" spans="1:8" x14ac:dyDescent="0.35">
      <c r="A10" s="8" t="s">
        <v>147</v>
      </c>
      <c r="B10" s="8"/>
      <c r="C10" s="8"/>
      <c r="D10" s="8"/>
      <c r="E10" s="8"/>
      <c r="F10" s="8"/>
      <c r="G10" s="8"/>
      <c r="H10" s="8"/>
    </row>
    <row r="11" spans="1:8" x14ac:dyDescent="0.35">
      <c r="A11" s="16" t="s">
        <v>170</v>
      </c>
      <c r="B11" s="16"/>
      <c r="C11" s="16"/>
      <c r="D11" s="16"/>
      <c r="E11" s="16"/>
      <c r="F11" s="16"/>
      <c r="G11" s="16"/>
      <c r="H11" s="16"/>
    </row>
    <row r="12" spans="1:8" x14ac:dyDescent="0.35">
      <c r="A12" s="16" t="s">
        <v>151</v>
      </c>
      <c r="B12" s="16"/>
      <c r="C12" s="16"/>
      <c r="D12" s="16"/>
      <c r="E12" s="16"/>
      <c r="F12" s="16"/>
      <c r="G12" s="16"/>
      <c r="H12" s="16"/>
    </row>
    <row r="13" spans="1:8" x14ac:dyDescent="0.35">
      <c r="A13" s="16"/>
      <c r="B13" s="16"/>
      <c r="C13" s="16"/>
      <c r="D13" s="16"/>
      <c r="E13" s="16"/>
      <c r="F13" s="16"/>
      <c r="G13" s="16"/>
      <c r="H13" s="16"/>
    </row>
    <row r="14" spans="1:8" x14ac:dyDescent="0.35">
      <c r="A14" s="10" t="s">
        <v>164</v>
      </c>
      <c r="B14" s="16"/>
      <c r="C14" s="16"/>
      <c r="D14" s="16"/>
      <c r="E14" s="16"/>
      <c r="F14" s="16"/>
      <c r="G14" s="16"/>
      <c r="H14" s="16"/>
    </row>
    <row r="15" spans="1:8" ht="9" customHeight="1" x14ac:dyDescent="0.35">
      <c r="A15" s="10"/>
      <c r="B15" s="16"/>
      <c r="C15" s="16"/>
      <c r="D15" s="16"/>
      <c r="E15" s="16"/>
      <c r="F15" s="16"/>
      <c r="G15" s="16"/>
      <c r="H15" s="16"/>
    </row>
    <row r="16" spans="1:8" ht="61.25" customHeight="1" x14ac:dyDescent="0.35">
      <c r="A16" s="13" t="s">
        <v>703</v>
      </c>
      <c r="B16" s="14" t="s">
        <v>704</v>
      </c>
      <c r="C16" s="24" t="s">
        <v>727</v>
      </c>
      <c r="D16" s="24" t="s">
        <v>728</v>
      </c>
      <c r="E16" s="24" t="s">
        <v>707</v>
      </c>
      <c r="F16" s="24" t="s">
        <v>708</v>
      </c>
      <c r="G16" s="24" t="s">
        <v>709</v>
      </c>
      <c r="H16" s="25" t="s">
        <v>710</v>
      </c>
    </row>
    <row r="17" spans="1:8" x14ac:dyDescent="0.35">
      <c r="A17" s="4"/>
      <c r="B17" s="3"/>
      <c r="C17" s="3"/>
      <c r="D17" s="5">
        <f t="shared" ref="D17:D25" si="0">B17*C17</f>
        <v>0</v>
      </c>
      <c r="E17" s="5"/>
      <c r="F17" s="5">
        <f>D17*E17</f>
        <v>0</v>
      </c>
      <c r="G17" s="5"/>
      <c r="H17" s="6">
        <f>F17-G17</f>
        <v>0</v>
      </c>
    </row>
    <row r="18" spans="1:8" x14ac:dyDescent="0.35">
      <c r="A18" s="4"/>
      <c r="B18" s="3"/>
      <c r="C18" s="3"/>
      <c r="D18" s="5">
        <f t="shared" si="0"/>
        <v>0</v>
      </c>
      <c r="E18" s="5"/>
      <c r="F18" s="5">
        <f t="shared" ref="F18:F25" si="1">D18*E18</f>
        <v>0</v>
      </c>
      <c r="G18" s="5"/>
      <c r="H18" s="6">
        <f t="shared" ref="H18:H25" si="2">F18-G18</f>
        <v>0</v>
      </c>
    </row>
    <row r="19" spans="1:8" x14ac:dyDescent="0.35">
      <c r="A19" s="4"/>
      <c r="B19" s="3"/>
      <c r="C19" s="3"/>
      <c r="D19" s="5">
        <f t="shared" si="0"/>
        <v>0</v>
      </c>
      <c r="E19" s="5"/>
      <c r="F19" s="5">
        <f t="shared" si="1"/>
        <v>0</v>
      </c>
      <c r="G19" s="5"/>
      <c r="H19" s="6">
        <f t="shared" si="2"/>
        <v>0</v>
      </c>
    </row>
    <row r="20" spans="1:8" x14ac:dyDescent="0.35">
      <c r="A20" s="4"/>
      <c r="B20" s="3"/>
      <c r="C20" s="3"/>
      <c r="D20" s="5">
        <f t="shared" si="0"/>
        <v>0</v>
      </c>
      <c r="E20" s="5"/>
      <c r="F20" s="5">
        <f t="shared" si="1"/>
        <v>0</v>
      </c>
      <c r="G20" s="5"/>
      <c r="H20" s="6">
        <f t="shared" si="2"/>
        <v>0</v>
      </c>
    </row>
    <row r="21" spans="1:8" x14ac:dyDescent="0.35">
      <c r="A21" s="4"/>
      <c r="B21" s="3"/>
      <c r="C21" s="3"/>
      <c r="D21" s="5">
        <f t="shared" si="0"/>
        <v>0</v>
      </c>
      <c r="E21" s="5"/>
      <c r="F21" s="5">
        <f t="shared" si="1"/>
        <v>0</v>
      </c>
      <c r="G21" s="5"/>
      <c r="H21" s="6">
        <f t="shared" si="2"/>
        <v>0</v>
      </c>
    </row>
    <row r="22" spans="1:8" x14ac:dyDescent="0.35">
      <c r="A22" s="4"/>
      <c r="B22" s="3"/>
      <c r="C22" s="3"/>
      <c r="D22" s="5">
        <f t="shared" si="0"/>
        <v>0</v>
      </c>
      <c r="E22" s="5"/>
      <c r="F22" s="5">
        <f t="shared" si="1"/>
        <v>0</v>
      </c>
      <c r="G22" s="5"/>
      <c r="H22" s="6">
        <f t="shared" si="2"/>
        <v>0</v>
      </c>
    </row>
    <row r="23" spans="1:8" x14ac:dyDescent="0.35">
      <c r="A23" s="4"/>
      <c r="B23" s="3"/>
      <c r="C23" s="3"/>
      <c r="D23" s="5">
        <f t="shared" si="0"/>
        <v>0</v>
      </c>
      <c r="E23" s="5"/>
      <c r="F23" s="5">
        <f t="shared" si="1"/>
        <v>0</v>
      </c>
      <c r="G23" s="5"/>
      <c r="H23" s="6">
        <f t="shared" si="2"/>
        <v>0</v>
      </c>
    </row>
    <row r="24" spans="1:8" x14ac:dyDescent="0.35">
      <c r="A24" s="4"/>
      <c r="B24" s="3"/>
      <c r="C24" s="3"/>
      <c r="D24" s="5">
        <f t="shared" si="0"/>
        <v>0</v>
      </c>
      <c r="E24" s="5"/>
      <c r="F24" s="5">
        <f t="shared" si="1"/>
        <v>0</v>
      </c>
      <c r="G24" s="5"/>
      <c r="H24" s="6">
        <f t="shared" si="2"/>
        <v>0</v>
      </c>
    </row>
    <row r="25" spans="1:8" x14ac:dyDescent="0.35">
      <c r="A25" s="4"/>
      <c r="B25" s="3"/>
      <c r="C25" s="3"/>
      <c r="D25" s="5">
        <f t="shared" si="0"/>
        <v>0</v>
      </c>
      <c r="E25" s="5"/>
      <c r="F25" s="5">
        <f t="shared" si="1"/>
        <v>0</v>
      </c>
      <c r="G25" s="5"/>
      <c r="H25" s="6">
        <f t="shared" si="2"/>
        <v>0</v>
      </c>
    </row>
    <row r="26" spans="1:8" ht="31.75" customHeight="1" x14ac:dyDescent="0.45">
      <c r="A26" s="20" t="s">
        <v>163</v>
      </c>
      <c r="B26" s="7"/>
      <c r="C26" s="7"/>
      <c r="D26" s="7"/>
      <c r="E26" s="7"/>
      <c r="F26" s="7"/>
      <c r="G26" s="7"/>
      <c r="H26" s="11">
        <f>SUBTOTAL(109,Table278910[H. ADDITIONAL STORAGE CAPACITY NEEDED (Column F minus G)])</f>
        <v>0</v>
      </c>
    </row>
  </sheetData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'DATA Source'!$I$3:$I$4</xm:f>
          </x14:formula1>
          <xm:sqref>E17:E25</xm:sqref>
        </x14:dataValidation>
        <x14:dataValidation type="list" allowBlank="1" showInputMessage="1" showErrorMessage="1" xr:uid="{00000000-0002-0000-0400-000001000000}">
          <x14:formula1>
            <xm:f>'DATA Source'!$D$3:$D$92</xm:f>
          </x14:formula1>
          <xm:sqref>A17:A25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26"/>
  <sheetViews>
    <sheetView topLeftCell="A13" workbookViewId="0">
      <selection activeCell="F19" sqref="F19"/>
    </sheetView>
  </sheetViews>
  <sheetFormatPr defaultRowHeight="14.5" x14ac:dyDescent="0.35"/>
  <cols>
    <col min="1" max="1" width="18.6328125" customWidth="1"/>
    <col min="2" max="2" width="13.08984375" customWidth="1"/>
    <col min="3" max="3" width="11.81640625" customWidth="1"/>
    <col min="4" max="4" width="19.6328125" customWidth="1"/>
    <col min="5" max="5" width="17.36328125" customWidth="1"/>
    <col min="6" max="6" width="19.81640625" customWidth="1"/>
    <col min="7" max="7" width="21.54296875" customWidth="1"/>
    <col min="8" max="8" width="19.6328125" customWidth="1"/>
  </cols>
  <sheetData>
    <row r="1" spans="1:8" s="2" customFormat="1" ht="17.5" x14ac:dyDescent="0.35">
      <c r="A1" s="185" t="s">
        <v>118</v>
      </c>
      <c r="B1" s="185"/>
      <c r="C1" s="185"/>
      <c r="D1" s="185"/>
      <c r="E1" s="185"/>
      <c r="F1" s="185"/>
      <c r="G1" s="185"/>
      <c r="H1" s="185"/>
    </row>
    <row r="2" spans="1:8" s="2" customFormat="1" ht="17.5" x14ac:dyDescent="0.35">
      <c r="A2" s="185" t="s">
        <v>148</v>
      </c>
      <c r="B2" s="185"/>
      <c r="C2" s="185"/>
      <c r="D2" s="185"/>
      <c r="E2" s="185"/>
      <c r="F2" s="185"/>
      <c r="G2" s="185"/>
      <c r="H2" s="185"/>
    </row>
    <row r="3" spans="1:8" s="2" customFormat="1" ht="17.5" x14ac:dyDescent="0.35">
      <c r="A3" s="185" t="s">
        <v>149</v>
      </c>
      <c r="B3" s="185"/>
      <c r="C3" s="185"/>
      <c r="D3" s="185"/>
      <c r="E3" s="185"/>
      <c r="F3" s="185"/>
      <c r="G3" s="185"/>
      <c r="H3" s="185"/>
    </row>
    <row r="4" spans="1:8" s="2" customFormat="1" ht="17.5" x14ac:dyDescent="0.35">
      <c r="A4" s="185" t="s">
        <v>150</v>
      </c>
      <c r="B4" s="185"/>
      <c r="C4" s="185"/>
      <c r="D4" s="185"/>
      <c r="E4" s="185"/>
      <c r="F4" s="185"/>
      <c r="G4" s="185"/>
      <c r="H4" s="185"/>
    </row>
    <row r="5" spans="1:8" s="2" customFormat="1" x14ac:dyDescent="0.35">
      <c r="A5" s="19"/>
      <c r="B5" s="19"/>
      <c r="C5" s="19"/>
      <c r="D5" s="19"/>
      <c r="E5" s="19"/>
      <c r="F5" s="19"/>
      <c r="G5" s="19"/>
      <c r="H5" s="19"/>
    </row>
    <row r="6" spans="1:8" s="2" customFormat="1" ht="17.399999999999999" customHeight="1" x14ac:dyDescent="0.35">
      <c r="A6" s="185" t="s">
        <v>152</v>
      </c>
      <c r="B6" s="185"/>
      <c r="C6" s="185"/>
      <c r="D6" s="185"/>
      <c r="E6" s="185"/>
      <c r="F6" s="185"/>
      <c r="G6" s="185"/>
      <c r="H6" s="185"/>
    </row>
    <row r="7" spans="1:8" s="2" customFormat="1" ht="17.5" x14ac:dyDescent="0.35">
      <c r="A7" s="17"/>
      <c r="B7" s="17"/>
      <c r="C7" s="17"/>
      <c r="D7" s="17"/>
      <c r="E7" s="17"/>
      <c r="F7" s="17"/>
      <c r="G7" s="17"/>
      <c r="H7" s="17"/>
    </row>
    <row r="8" spans="1:8" x14ac:dyDescent="0.35">
      <c r="A8" s="10" t="s">
        <v>146</v>
      </c>
      <c r="B8" s="8"/>
      <c r="C8" s="8"/>
      <c r="D8" s="8"/>
      <c r="E8" s="8"/>
      <c r="F8" s="8"/>
      <c r="G8" s="8"/>
      <c r="H8" s="8"/>
    </row>
    <row r="9" spans="1:8" x14ac:dyDescent="0.35">
      <c r="A9" s="8" t="s">
        <v>171</v>
      </c>
      <c r="B9" s="8"/>
      <c r="C9" s="8"/>
      <c r="D9" s="8"/>
      <c r="E9" s="8"/>
      <c r="F9" s="8"/>
      <c r="G9" s="8"/>
      <c r="H9" s="8"/>
    </row>
    <row r="10" spans="1:8" x14ac:dyDescent="0.35">
      <c r="A10" s="8" t="s">
        <v>712</v>
      </c>
      <c r="B10" s="8"/>
      <c r="C10" s="8"/>
      <c r="D10" s="8"/>
      <c r="E10" s="8"/>
      <c r="F10" s="8"/>
      <c r="G10" s="8"/>
      <c r="H10" s="8"/>
    </row>
    <row r="11" spans="1:8" x14ac:dyDescent="0.35">
      <c r="A11" s="16" t="s">
        <v>170</v>
      </c>
      <c r="B11" s="16"/>
      <c r="C11" s="16"/>
      <c r="D11" s="16"/>
      <c r="E11" s="16"/>
      <c r="F11" s="16"/>
      <c r="G11" s="16"/>
      <c r="H11" s="16"/>
    </row>
    <row r="12" spans="1:8" x14ac:dyDescent="0.35">
      <c r="A12" s="16" t="s">
        <v>151</v>
      </c>
      <c r="B12" s="16"/>
      <c r="C12" s="16"/>
      <c r="D12" s="16"/>
      <c r="E12" s="16"/>
      <c r="F12" s="16"/>
      <c r="G12" s="16"/>
      <c r="H12" s="16"/>
    </row>
    <row r="13" spans="1:8" x14ac:dyDescent="0.35">
      <c r="A13" s="16"/>
      <c r="B13" s="16"/>
      <c r="C13" s="16"/>
      <c r="D13" s="16"/>
      <c r="E13" s="16"/>
      <c r="F13" s="16"/>
      <c r="G13" s="16"/>
      <c r="H13" s="16"/>
    </row>
    <row r="14" spans="1:8" x14ac:dyDescent="0.35">
      <c r="A14" s="10" t="s">
        <v>164</v>
      </c>
      <c r="B14" s="16"/>
      <c r="C14" s="16"/>
      <c r="D14" s="16"/>
      <c r="E14" s="16"/>
      <c r="F14" s="16"/>
      <c r="G14" s="16"/>
      <c r="H14" s="16"/>
    </row>
    <row r="15" spans="1:8" x14ac:dyDescent="0.35">
      <c r="A15" s="10"/>
      <c r="B15" s="16"/>
      <c r="C15" s="16"/>
      <c r="D15" s="16"/>
      <c r="E15" s="16"/>
      <c r="F15" s="16"/>
      <c r="G15" s="16"/>
      <c r="H15" s="16"/>
    </row>
    <row r="16" spans="1:8" ht="51" customHeight="1" x14ac:dyDescent="0.35">
      <c r="A16" s="13" t="s">
        <v>703</v>
      </c>
      <c r="B16" s="14" t="s">
        <v>720</v>
      </c>
      <c r="C16" s="14" t="s">
        <v>721</v>
      </c>
      <c r="D16" s="14" t="s">
        <v>722</v>
      </c>
      <c r="E16" s="14" t="s">
        <v>707</v>
      </c>
      <c r="F16" s="14" t="s">
        <v>708</v>
      </c>
      <c r="G16" s="14" t="s">
        <v>723</v>
      </c>
      <c r="H16" s="15" t="s">
        <v>724</v>
      </c>
    </row>
    <row r="17" spans="1:8" x14ac:dyDescent="0.35">
      <c r="A17" s="4"/>
      <c r="B17" s="3"/>
      <c r="C17" s="3"/>
      <c r="D17" s="5">
        <f t="shared" ref="D17:D25" si="0">B17*C17</f>
        <v>0</v>
      </c>
      <c r="E17" s="5"/>
      <c r="F17" s="5">
        <f>D17*E17</f>
        <v>0</v>
      </c>
      <c r="G17" s="5"/>
      <c r="H17" s="6">
        <f>F17-G17</f>
        <v>0</v>
      </c>
    </row>
    <row r="18" spans="1:8" x14ac:dyDescent="0.35">
      <c r="A18" s="4"/>
      <c r="B18" s="3"/>
      <c r="C18" s="3"/>
      <c r="D18" s="5">
        <f t="shared" si="0"/>
        <v>0</v>
      </c>
      <c r="E18" s="5"/>
      <c r="F18" s="5">
        <f t="shared" ref="F18:F25" si="1">D18*E18</f>
        <v>0</v>
      </c>
      <c r="G18" s="5"/>
      <c r="H18" s="6">
        <f t="shared" ref="H18:H25" si="2">F18-G18</f>
        <v>0</v>
      </c>
    </row>
    <row r="19" spans="1:8" x14ac:dyDescent="0.35">
      <c r="A19" s="4"/>
      <c r="B19" s="3"/>
      <c r="C19" s="3"/>
      <c r="D19" s="5">
        <f t="shared" si="0"/>
        <v>0</v>
      </c>
      <c r="E19" s="5"/>
      <c r="F19" s="5">
        <f t="shared" si="1"/>
        <v>0</v>
      </c>
      <c r="G19" s="5"/>
      <c r="H19" s="6">
        <f t="shared" si="2"/>
        <v>0</v>
      </c>
    </row>
    <row r="20" spans="1:8" x14ac:dyDescent="0.35">
      <c r="A20" s="4"/>
      <c r="B20" s="3"/>
      <c r="C20" s="3"/>
      <c r="D20" s="5">
        <f t="shared" si="0"/>
        <v>0</v>
      </c>
      <c r="E20" s="5"/>
      <c r="F20" s="5">
        <f t="shared" si="1"/>
        <v>0</v>
      </c>
      <c r="G20" s="5"/>
      <c r="H20" s="6">
        <f t="shared" si="2"/>
        <v>0</v>
      </c>
    </row>
    <row r="21" spans="1:8" x14ac:dyDescent="0.35">
      <c r="A21" s="4"/>
      <c r="B21" s="3"/>
      <c r="C21" s="3"/>
      <c r="D21" s="5">
        <f t="shared" si="0"/>
        <v>0</v>
      </c>
      <c r="E21" s="5"/>
      <c r="F21" s="5">
        <f t="shared" si="1"/>
        <v>0</v>
      </c>
      <c r="G21" s="5"/>
      <c r="H21" s="6">
        <f t="shared" si="2"/>
        <v>0</v>
      </c>
    </row>
    <row r="22" spans="1:8" x14ac:dyDescent="0.35">
      <c r="A22" s="4"/>
      <c r="B22" s="3"/>
      <c r="C22" s="3"/>
      <c r="D22" s="5">
        <f t="shared" si="0"/>
        <v>0</v>
      </c>
      <c r="E22" s="5"/>
      <c r="F22" s="5">
        <f t="shared" si="1"/>
        <v>0</v>
      </c>
      <c r="G22" s="5"/>
      <c r="H22" s="6">
        <f t="shared" si="2"/>
        <v>0</v>
      </c>
    </row>
    <row r="23" spans="1:8" x14ac:dyDescent="0.35">
      <c r="A23" s="4"/>
      <c r="B23" s="3"/>
      <c r="C23" s="3"/>
      <c r="D23" s="5">
        <f t="shared" si="0"/>
        <v>0</v>
      </c>
      <c r="E23" s="5"/>
      <c r="F23" s="5">
        <f t="shared" si="1"/>
        <v>0</v>
      </c>
      <c r="G23" s="5"/>
      <c r="H23" s="6">
        <f t="shared" si="2"/>
        <v>0</v>
      </c>
    </row>
    <row r="24" spans="1:8" x14ac:dyDescent="0.35">
      <c r="A24" s="4"/>
      <c r="B24" s="3"/>
      <c r="C24" s="3"/>
      <c r="D24" s="5">
        <f t="shared" si="0"/>
        <v>0</v>
      </c>
      <c r="E24" s="5"/>
      <c r="F24" s="5">
        <f t="shared" si="1"/>
        <v>0</v>
      </c>
      <c r="G24" s="5"/>
      <c r="H24" s="6">
        <f t="shared" si="2"/>
        <v>0</v>
      </c>
    </row>
    <row r="25" spans="1:8" x14ac:dyDescent="0.35">
      <c r="A25" s="4"/>
      <c r="B25" s="3"/>
      <c r="C25" s="3"/>
      <c r="D25" s="5">
        <f t="shared" si="0"/>
        <v>0</v>
      </c>
      <c r="E25" s="5"/>
      <c r="F25" s="5">
        <f t="shared" si="1"/>
        <v>0</v>
      </c>
      <c r="G25" s="5"/>
      <c r="H25" s="6">
        <f t="shared" si="2"/>
        <v>0</v>
      </c>
    </row>
    <row r="26" spans="1:8" ht="31.75" customHeight="1" x14ac:dyDescent="0.45">
      <c r="A26" s="22" t="s">
        <v>163</v>
      </c>
      <c r="B26" s="7"/>
      <c r="C26" s="7"/>
      <c r="D26" s="7"/>
      <c r="E26" s="7"/>
      <c r="F26" s="7"/>
      <c r="G26" s="7"/>
      <c r="H26" s="23">
        <f>SUBTOTAL(109,Table27891011[H. ADDITIONAL CAPACITY NEEDED (Column F minus G)])</f>
        <v>0</v>
      </c>
    </row>
  </sheetData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'DATA Source'!$B$3:$B$4</xm:f>
          </x14:formula1>
          <xm:sqref>A17:A25</xm:sqref>
        </x14:dataValidation>
        <x14:dataValidation type="list" allowBlank="1" showInputMessage="1" showErrorMessage="1" xr:uid="{00000000-0002-0000-0500-000001000000}">
          <x14:formula1>
            <xm:f>'DATA Source'!$I$3:$I$4</xm:f>
          </x14:formula1>
          <xm:sqref>E17:E25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J26"/>
  <sheetViews>
    <sheetView topLeftCell="A15" workbookViewId="0">
      <selection activeCell="C19" sqref="C19"/>
    </sheetView>
  </sheetViews>
  <sheetFormatPr defaultRowHeight="14.5" x14ac:dyDescent="0.35"/>
  <cols>
    <col min="1" max="1" width="18.08984375" customWidth="1"/>
    <col min="2" max="3" width="19.08984375" customWidth="1"/>
    <col min="4" max="4" width="12.6328125" customWidth="1"/>
    <col min="5" max="5" width="19.6328125" customWidth="1"/>
    <col min="6" max="6" width="17.36328125" customWidth="1"/>
    <col min="7" max="7" width="19.6328125" customWidth="1"/>
  </cols>
  <sheetData>
    <row r="1" spans="1:10" s="2" customFormat="1" ht="17.5" x14ac:dyDescent="0.35">
      <c r="A1" s="185" t="s">
        <v>118</v>
      </c>
      <c r="B1" s="185"/>
      <c r="C1" s="185"/>
      <c r="D1" s="185"/>
      <c r="E1" s="185"/>
      <c r="F1" s="185"/>
      <c r="G1" s="185"/>
      <c r="H1" s="9"/>
    </row>
    <row r="2" spans="1:10" s="2" customFormat="1" ht="17.5" x14ac:dyDescent="0.35">
      <c r="A2" s="185" t="s">
        <v>148</v>
      </c>
      <c r="B2" s="185"/>
      <c r="C2" s="185"/>
      <c r="D2" s="185"/>
      <c r="E2" s="185"/>
      <c r="F2" s="185"/>
      <c r="G2" s="185"/>
      <c r="H2" s="9"/>
    </row>
    <row r="3" spans="1:10" s="2" customFormat="1" ht="17.5" x14ac:dyDescent="0.35">
      <c r="A3" s="185" t="s">
        <v>149</v>
      </c>
      <c r="B3" s="185"/>
      <c r="C3" s="185"/>
      <c r="D3" s="185"/>
      <c r="E3" s="185"/>
      <c r="F3" s="185"/>
      <c r="G3" s="185"/>
      <c r="H3" s="9"/>
    </row>
    <row r="4" spans="1:10" s="2" customFormat="1" ht="17.5" x14ac:dyDescent="0.35">
      <c r="A4" s="185" t="s">
        <v>150</v>
      </c>
      <c r="B4" s="185"/>
      <c r="C4" s="185"/>
      <c r="D4" s="185"/>
      <c r="E4" s="185"/>
      <c r="F4" s="185"/>
      <c r="G4" s="185"/>
      <c r="H4" s="9"/>
    </row>
    <row r="5" spans="1:10" s="2" customFormat="1" x14ac:dyDescent="0.35">
      <c r="A5" s="19"/>
      <c r="B5" s="19"/>
      <c r="C5" s="19"/>
      <c r="D5" s="19"/>
      <c r="E5" s="19"/>
      <c r="F5" s="19"/>
      <c r="G5" s="19"/>
      <c r="H5" s="9"/>
    </row>
    <row r="6" spans="1:10" s="2" customFormat="1" ht="17.399999999999999" customHeight="1" x14ac:dyDescent="0.35">
      <c r="A6" s="185" t="s">
        <v>165</v>
      </c>
      <c r="B6" s="185"/>
      <c r="C6" s="185"/>
      <c r="D6" s="185"/>
      <c r="E6" s="185"/>
      <c r="F6" s="185"/>
      <c r="G6" s="185"/>
      <c r="H6" s="18"/>
    </row>
    <row r="7" spans="1:10" s="2" customFormat="1" ht="17.5" x14ac:dyDescent="0.35">
      <c r="A7" s="17"/>
      <c r="B7" s="17"/>
      <c r="C7" s="17"/>
      <c r="D7" s="17"/>
      <c r="E7" s="17"/>
      <c r="F7" s="17"/>
      <c r="G7" s="17"/>
      <c r="H7" s="12"/>
    </row>
    <row r="8" spans="1:10" x14ac:dyDescent="0.35">
      <c r="A8" s="10" t="s">
        <v>146</v>
      </c>
      <c r="B8" s="8"/>
      <c r="C8" s="8"/>
      <c r="D8" s="8"/>
      <c r="E8" s="8"/>
      <c r="F8" s="8"/>
      <c r="G8" s="8"/>
      <c r="H8" s="8"/>
    </row>
    <row r="9" spans="1:10" x14ac:dyDescent="0.35">
      <c r="A9" s="8" t="s">
        <v>171</v>
      </c>
      <c r="B9" s="8"/>
      <c r="C9" s="8"/>
      <c r="D9" s="8"/>
      <c r="E9" s="8"/>
      <c r="F9" s="8"/>
      <c r="G9" s="8"/>
      <c r="H9" s="8"/>
      <c r="I9" s="8"/>
      <c r="J9" s="8"/>
    </row>
    <row r="10" spans="1:10" x14ac:dyDescent="0.35">
      <c r="A10" s="8" t="s">
        <v>1097</v>
      </c>
      <c r="B10" s="8"/>
      <c r="C10" s="8"/>
      <c r="D10" s="8"/>
      <c r="E10" s="8"/>
      <c r="F10" s="8"/>
      <c r="G10" s="8"/>
      <c r="H10" s="8"/>
    </row>
    <row r="11" spans="1:10" x14ac:dyDescent="0.35">
      <c r="A11" s="16" t="s">
        <v>716</v>
      </c>
      <c r="B11" s="8"/>
      <c r="C11" s="8"/>
      <c r="D11" s="8"/>
      <c r="E11" s="8"/>
      <c r="F11" s="8"/>
      <c r="G11" s="8"/>
      <c r="H11" s="8"/>
    </row>
    <row r="12" spans="1:10" x14ac:dyDescent="0.35">
      <c r="A12" s="16" t="s">
        <v>718</v>
      </c>
      <c r="B12" s="16"/>
      <c r="C12" s="16"/>
      <c r="D12" s="16"/>
      <c r="E12" s="16"/>
      <c r="F12" s="16"/>
      <c r="G12" s="16"/>
      <c r="H12" s="16"/>
      <c r="I12" s="16"/>
      <c r="J12" s="8"/>
    </row>
    <row r="13" spans="1:10" x14ac:dyDescent="0.35">
      <c r="B13" s="16"/>
      <c r="C13" s="16"/>
      <c r="D13" s="16"/>
      <c r="E13" s="16"/>
      <c r="F13" s="16"/>
      <c r="G13" s="16"/>
      <c r="H13" s="8"/>
    </row>
    <row r="14" spans="1:10" x14ac:dyDescent="0.35">
      <c r="A14" s="16"/>
      <c r="B14" s="16"/>
      <c r="C14" s="16"/>
      <c r="D14" s="16"/>
      <c r="E14" s="16"/>
      <c r="F14" s="16"/>
      <c r="G14" s="16"/>
      <c r="H14" s="8"/>
    </row>
    <row r="15" spans="1:10" x14ac:dyDescent="0.35">
      <c r="A15" s="10" t="s">
        <v>164</v>
      </c>
      <c r="B15" s="16"/>
      <c r="C15" s="16"/>
      <c r="D15" s="16"/>
      <c r="E15" s="16"/>
      <c r="F15" s="16"/>
      <c r="G15" s="16"/>
      <c r="H15" s="8"/>
    </row>
    <row r="16" spans="1:10" x14ac:dyDescent="0.35">
      <c r="A16" s="10"/>
      <c r="B16" s="16"/>
      <c r="C16" s="16"/>
      <c r="D16" s="16"/>
      <c r="E16" s="16"/>
      <c r="F16" s="16"/>
      <c r="G16" s="16"/>
      <c r="H16" s="8"/>
    </row>
    <row r="17" spans="1:8" ht="59.4" customHeight="1" x14ac:dyDescent="0.35">
      <c r="A17" s="13" t="s">
        <v>703</v>
      </c>
      <c r="B17" s="14" t="s">
        <v>714</v>
      </c>
      <c r="C17" s="14" t="s">
        <v>715</v>
      </c>
      <c r="D17" s="14" t="s">
        <v>717</v>
      </c>
      <c r="E17" s="14" t="s">
        <v>1099</v>
      </c>
      <c r="F17" s="14" t="s">
        <v>719</v>
      </c>
      <c r="G17" s="15" t="s">
        <v>1098</v>
      </c>
      <c r="H17" s="8"/>
    </row>
    <row r="18" spans="1:8" x14ac:dyDescent="0.35">
      <c r="A18" s="184"/>
      <c r="B18" s="3"/>
      <c r="C18" s="3"/>
      <c r="D18" s="3"/>
      <c r="E18" s="5">
        <f>Table2789101112[[#This Row],[B. PROPOSED STORAGE  CAPACITY NEEDED  ]]-Table2789101112[[#This Row],[D. EXISITING STORAGE CAPACITY, if available ]]</f>
        <v>0</v>
      </c>
      <c r="F18" s="5"/>
      <c r="G18" s="6">
        <f>Table2789101112[[#This Row],[E. TOTAL ADDITIONAL CAPACITY NEEDED (Column B minus D)]]*Table2789101112[[#This Row],[F. APPLICABLE COMMODITY STORAGE YEAR(S) ]]</f>
        <v>0</v>
      </c>
      <c r="H18" s="8"/>
    </row>
    <row r="19" spans="1:8" x14ac:dyDescent="0.35">
      <c r="A19" s="184"/>
      <c r="B19" s="3"/>
      <c r="C19" s="3"/>
      <c r="D19" s="3"/>
      <c r="E19" s="5">
        <f>Table2789101112[[#This Row],[B. PROPOSED STORAGE  CAPACITY NEEDED  ]]-Table2789101112[[#This Row],[D. EXISITING STORAGE CAPACITY, if available ]]</f>
        <v>0</v>
      </c>
      <c r="F19" s="5"/>
      <c r="G19" s="6">
        <f>Table2789101112[[#This Row],[E. TOTAL ADDITIONAL CAPACITY NEEDED (Column B minus D)]]*Table2789101112[[#This Row],[F. APPLICABLE COMMODITY STORAGE YEAR(S) ]]</f>
        <v>0</v>
      </c>
      <c r="H19" s="8"/>
    </row>
    <row r="20" spans="1:8" x14ac:dyDescent="0.35">
      <c r="A20" s="184"/>
      <c r="B20" s="3"/>
      <c r="C20" s="3"/>
      <c r="D20" s="3"/>
      <c r="E20" s="5">
        <f>Table2789101112[[#This Row],[B. PROPOSED STORAGE  CAPACITY NEEDED  ]]-Table2789101112[[#This Row],[D. EXISITING STORAGE CAPACITY, if available ]]</f>
        <v>0</v>
      </c>
      <c r="F20" s="5"/>
      <c r="G20" s="6">
        <f>Table2789101112[[#This Row],[E. TOTAL ADDITIONAL CAPACITY NEEDED (Column B minus D)]]*Table2789101112[[#This Row],[F. APPLICABLE COMMODITY STORAGE YEAR(S) ]]</f>
        <v>0</v>
      </c>
      <c r="H20" s="8"/>
    </row>
    <row r="21" spans="1:8" x14ac:dyDescent="0.35">
      <c r="A21" s="184"/>
      <c r="B21" s="3"/>
      <c r="C21" s="3"/>
      <c r="D21" s="3"/>
      <c r="E21" s="5">
        <f>Table2789101112[[#This Row],[B. PROPOSED STORAGE  CAPACITY NEEDED  ]]-Table2789101112[[#This Row],[D. EXISITING STORAGE CAPACITY, if available ]]</f>
        <v>0</v>
      </c>
      <c r="F21" s="5"/>
      <c r="G21" s="6">
        <f>Table2789101112[[#This Row],[E. TOTAL ADDITIONAL CAPACITY NEEDED (Column B minus D)]]*Table2789101112[[#This Row],[F. APPLICABLE COMMODITY STORAGE YEAR(S) ]]</f>
        <v>0</v>
      </c>
      <c r="H21" s="8"/>
    </row>
    <row r="22" spans="1:8" x14ac:dyDescent="0.35">
      <c r="A22" s="184"/>
      <c r="B22" s="3"/>
      <c r="C22" s="3"/>
      <c r="D22" s="3"/>
      <c r="E22" s="5">
        <f>Table2789101112[[#This Row],[B. PROPOSED STORAGE  CAPACITY NEEDED  ]]-Table2789101112[[#This Row],[D. EXISITING STORAGE CAPACITY, if available ]]</f>
        <v>0</v>
      </c>
      <c r="F22" s="5"/>
      <c r="G22" s="6">
        <f>Table2789101112[[#This Row],[E. TOTAL ADDITIONAL CAPACITY NEEDED (Column B minus D)]]*Table2789101112[[#This Row],[F. APPLICABLE COMMODITY STORAGE YEAR(S) ]]</f>
        <v>0</v>
      </c>
      <c r="H22" s="8"/>
    </row>
    <row r="23" spans="1:8" x14ac:dyDescent="0.35">
      <c r="A23" s="184"/>
      <c r="B23" s="3"/>
      <c r="C23" s="3"/>
      <c r="D23" s="3"/>
      <c r="E23" s="5">
        <f>Table2789101112[[#This Row],[B. PROPOSED STORAGE  CAPACITY NEEDED  ]]-Table2789101112[[#This Row],[D. EXISITING STORAGE CAPACITY, if available ]]</f>
        <v>0</v>
      </c>
      <c r="F23" s="5"/>
      <c r="G23" s="6">
        <f>Table2789101112[[#This Row],[E. TOTAL ADDITIONAL CAPACITY NEEDED (Column B minus D)]]*Table2789101112[[#This Row],[F. APPLICABLE COMMODITY STORAGE YEAR(S) ]]</f>
        <v>0</v>
      </c>
      <c r="H23" s="8"/>
    </row>
    <row r="24" spans="1:8" x14ac:dyDescent="0.35">
      <c r="A24" s="184"/>
      <c r="B24" s="3"/>
      <c r="C24" s="3"/>
      <c r="D24" s="3"/>
      <c r="E24" s="5">
        <f>Table2789101112[[#This Row],[B. PROPOSED STORAGE  CAPACITY NEEDED  ]]-Table2789101112[[#This Row],[D. EXISITING STORAGE CAPACITY, if available ]]</f>
        <v>0</v>
      </c>
      <c r="F24" s="5"/>
      <c r="G24" s="6">
        <f>Table2789101112[[#This Row],[E. TOTAL ADDITIONAL CAPACITY NEEDED (Column B minus D)]]*Table2789101112[[#This Row],[F. APPLICABLE COMMODITY STORAGE YEAR(S) ]]</f>
        <v>0</v>
      </c>
      <c r="H24" s="8"/>
    </row>
    <row r="25" spans="1:8" x14ac:dyDescent="0.35">
      <c r="A25" s="184"/>
      <c r="B25" s="3"/>
      <c r="C25" s="3"/>
      <c r="D25" s="3"/>
      <c r="E25" s="5">
        <f>Table2789101112[[#This Row],[B. PROPOSED STORAGE  CAPACITY NEEDED  ]]-Table2789101112[[#This Row],[D. EXISITING STORAGE CAPACITY, if available ]]</f>
        <v>0</v>
      </c>
      <c r="F25" s="5"/>
      <c r="G25" s="6">
        <f>Table2789101112[[#This Row],[E. TOTAL ADDITIONAL CAPACITY NEEDED (Column B minus D)]]*Table2789101112[[#This Row],[F. APPLICABLE COMMODITY STORAGE YEAR(S) ]]</f>
        <v>0</v>
      </c>
      <c r="H25" s="8"/>
    </row>
    <row r="26" spans="1:8" ht="31.75" customHeight="1" x14ac:dyDescent="0.45">
      <c r="A26" s="20" t="s">
        <v>163</v>
      </c>
      <c r="B26" s="7"/>
      <c r="C26" s="7"/>
      <c r="D26" s="7"/>
      <c r="E26" s="7"/>
      <c r="F26" s="7"/>
      <c r="G26" s="11">
        <f>SUBTOTAL(109,Table2789101112[G. TOTAL DETERMINED CAPACITY NEEDED (Column E times F)])</f>
        <v>0</v>
      </c>
      <c r="H26" s="8"/>
    </row>
  </sheetData>
  <mergeCells count="5">
    <mergeCell ref="A1:G1"/>
    <mergeCell ref="A2:G2"/>
    <mergeCell ref="A3:G3"/>
    <mergeCell ref="A4:G4"/>
    <mergeCell ref="A6:G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'DATA Source'!$I$3:$I$4</xm:f>
          </x14:formula1>
          <xm:sqref>F18:F25</xm:sqref>
        </x14:dataValidation>
        <x14:dataValidation type="list" allowBlank="1" showInputMessage="1" showErrorMessage="1" xr:uid="{00000000-0002-0000-0600-000001000000}">
          <x14:formula1>
            <xm:f>'DATA Source'!$H$3:$H$156</xm:f>
          </x14:formula1>
          <xm:sqref>A18:A25</xm:sqref>
        </x14:dataValidation>
        <x14:dataValidation type="list" allowBlank="1" showInputMessage="1" showErrorMessage="1" xr:uid="{00000000-0002-0000-0600-000002000000}">
          <x14:formula1>
            <xm:f>'DATA Source'!$J$3:$J$12</xm:f>
          </x14:formula1>
          <xm:sqref>C18:C25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F27"/>
  <sheetViews>
    <sheetView topLeftCell="A18" workbookViewId="0">
      <selection activeCell="F25" sqref="F25"/>
    </sheetView>
  </sheetViews>
  <sheetFormatPr defaultRowHeight="14.5" x14ac:dyDescent="0.35"/>
  <cols>
    <col min="1" max="1" width="26.36328125" customWidth="1"/>
    <col min="2" max="2" width="23.6328125" style="30" customWidth="1"/>
    <col min="3" max="3" width="12.90625" customWidth="1"/>
    <col min="6" max="6" width="38.54296875" customWidth="1"/>
  </cols>
  <sheetData>
    <row r="1" spans="1:6" s="2" customFormat="1" ht="17.5" x14ac:dyDescent="0.35">
      <c r="A1" s="185" t="s">
        <v>118</v>
      </c>
      <c r="B1" s="185"/>
      <c r="C1" s="185"/>
      <c r="D1" s="143"/>
      <c r="E1" s="143"/>
      <c r="F1" s="143"/>
    </row>
    <row r="2" spans="1:6" s="2" customFormat="1" ht="17.5" x14ac:dyDescent="0.35">
      <c r="A2" s="185" t="s">
        <v>148</v>
      </c>
      <c r="B2" s="185"/>
      <c r="C2" s="185"/>
      <c r="D2" s="143"/>
      <c r="E2" s="143"/>
      <c r="F2" s="143"/>
    </row>
    <row r="3" spans="1:6" s="2" customFormat="1" ht="17.5" x14ac:dyDescent="0.35">
      <c r="A3" s="185" t="s">
        <v>149</v>
      </c>
      <c r="B3" s="185"/>
      <c r="C3" s="185"/>
      <c r="D3" s="143"/>
      <c r="E3" s="143"/>
      <c r="F3" s="143"/>
    </row>
    <row r="4" spans="1:6" s="2" customFormat="1" ht="17.5" x14ac:dyDescent="0.35">
      <c r="A4" s="185" t="s">
        <v>150</v>
      </c>
      <c r="B4" s="185"/>
      <c r="C4" s="185"/>
      <c r="D4" s="143"/>
      <c r="E4" s="143"/>
      <c r="F4" s="143"/>
    </row>
    <row r="5" spans="1:6" s="2" customFormat="1" x14ac:dyDescent="0.35">
      <c r="A5" s="19"/>
      <c r="B5" s="19"/>
      <c r="C5" s="19"/>
      <c r="D5" s="144"/>
      <c r="E5" s="144"/>
      <c r="F5" s="144"/>
    </row>
    <row r="6" spans="1:6" s="2" customFormat="1" ht="36" customHeight="1" x14ac:dyDescent="0.35">
      <c r="A6" s="186" t="s">
        <v>713</v>
      </c>
      <c r="B6" s="186"/>
      <c r="C6" s="186"/>
      <c r="D6" s="143"/>
      <c r="E6" s="143"/>
      <c r="F6" s="143"/>
    </row>
    <row r="7" spans="1:6" s="2" customFormat="1" ht="17.5" x14ac:dyDescent="0.35">
      <c r="A7" s="17"/>
      <c r="B7" s="17"/>
      <c r="C7" s="17"/>
      <c r="D7" s="145"/>
      <c r="E7" s="145"/>
      <c r="F7" s="145"/>
    </row>
    <row r="8" spans="1:6" ht="18.5" x14ac:dyDescent="0.45">
      <c r="A8" s="46" t="s">
        <v>188</v>
      </c>
      <c r="B8" s="47"/>
      <c r="C8" s="38"/>
    </row>
    <row r="9" spans="1:6" ht="30" customHeight="1" x14ac:dyDescent="0.35">
      <c r="A9" s="37"/>
      <c r="B9" s="34"/>
      <c r="C9" s="33" t="s">
        <v>202</v>
      </c>
    </row>
    <row r="10" spans="1:6" x14ac:dyDescent="0.35">
      <c r="A10" s="29" t="s">
        <v>181</v>
      </c>
      <c r="C10" s="38"/>
    </row>
    <row r="11" spans="1:6" ht="29" x14ac:dyDescent="0.35">
      <c r="A11" s="36" t="s">
        <v>201</v>
      </c>
      <c r="C11" s="30" t="s">
        <v>168</v>
      </c>
    </row>
    <row r="12" spans="1:6" x14ac:dyDescent="0.35">
      <c r="A12" s="31" t="s">
        <v>200</v>
      </c>
      <c r="B12" s="35">
        <f>B10*B11</f>
        <v>0</v>
      </c>
      <c r="C12" s="30" t="str">
        <f>C11</f>
        <v>Tons</v>
      </c>
    </row>
    <row r="13" spans="1:6" x14ac:dyDescent="0.35">
      <c r="A13" s="29" t="s">
        <v>189</v>
      </c>
      <c r="C13" s="38"/>
    </row>
    <row r="14" spans="1:6" ht="29" x14ac:dyDescent="0.35">
      <c r="A14" s="32" t="s">
        <v>195</v>
      </c>
      <c r="B14" s="30">
        <f>B12*B13</f>
        <v>0</v>
      </c>
      <c r="C14" s="30" t="str">
        <f>C11</f>
        <v>Tons</v>
      </c>
    </row>
    <row r="15" spans="1:6" x14ac:dyDescent="0.35">
      <c r="A15" s="38"/>
      <c r="B15" s="39"/>
      <c r="C15" s="38"/>
    </row>
    <row r="16" spans="1:6" x14ac:dyDescent="0.35">
      <c r="A16" s="28" t="s">
        <v>190</v>
      </c>
      <c r="B16" s="39"/>
      <c r="C16" s="38"/>
    </row>
    <row r="17" spans="1:3" x14ac:dyDescent="0.35">
      <c r="A17" s="29" t="s">
        <v>182</v>
      </c>
      <c r="C17" t="s">
        <v>192</v>
      </c>
    </row>
    <row r="18" spans="1:3" x14ac:dyDescent="0.35">
      <c r="A18" s="29" t="s">
        <v>183</v>
      </c>
      <c r="C18" t="s">
        <v>192</v>
      </c>
    </row>
    <row r="19" spans="1:3" x14ac:dyDescent="0.35">
      <c r="A19" s="29" t="s">
        <v>186</v>
      </c>
      <c r="C19" t="s">
        <v>192</v>
      </c>
    </row>
    <row r="20" spans="1:3" x14ac:dyDescent="0.35">
      <c r="A20" s="31" t="s">
        <v>185</v>
      </c>
      <c r="B20" s="30">
        <f>B17*B18*B19</f>
        <v>0</v>
      </c>
      <c r="C20" t="s">
        <v>193</v>
      </c>
    </row>
    <row r="21" spans="1:3" x14ac:dyDescent="0.35">
      <c r="A21" s="40"/>
      <c r="B21" s="39"/>
      <c r="C21" s="38"/>
    </row>
    <row r="22" spans="1:3" x14ac:dyDescent="0.35">
      <c r="A22" s="28" t="s">
        <v>187</v>
      </c>
      <c r="C22" t="s">
        <v>191</v>
      </c>
    </row>
    <row r="23" spans="1:3" x14ac:dyDescent="0.35">
      <c r="A23" s="38"/>
      <c r="B23" s="39"/>
      <c r="C23" s="38"/>
    </row>
    <row r="24" spans="1:3" ht="29" x14ac:dyDescent="0.35">
      <c r="A24" s="32" t="s">
        <v>194</v>
      </c>
      <c r="C24" s="30" t="str">
        <f>C11</f>
        <v>Tons</v>
      </c>
    </row>
    <row r="25" spans="1:3" ht="29" x14ac:dyDescent="0.35">
      <c r="A25" s="32" t="s">
        <v>195</v>
      </c>
      <c r="B25" s="30">
        <f>B14</f>
        <v>0</v>
      </c>
      <c r="C25" s="30" t="str">
        <f>C11</f>
        <v>Tons</v>
      </c>
    </row>
    <row r="26" spans="1:3" ht="29" x14ac:dyDescent="0.35">
      <c r="A26" s="32" t="s">
        <v>196</v>
      </c>
      <c r="B26" s="30">
        <v>0</v>
      </c>
      <c r="C26" s="30" t="str">
        <f>C11</f>
        <v>Tons</v>
      </c>
    </row>
    <row r="27" spans="1:3" ht="29" x14ac:dyDescent="0.35">
      <c r="A27" s="32" t="s">
        <v>197</v>
      </c>
      <c r="B27" s="35">
        <f>B25-B26</f>
        <v>0</v>
      </c>
      <c r="C27" s="35" t="str">
        <f>C11</f>
        <v>Tons</v>
      </c>
    </row>
  </sheetData>
  <mergeCells count="5">
    <mergeCell ref="A1:C1"/>
    <mergeCell ref="A2:C2"/>
    <mergeCell ref="A3:C3"/>
    <mergeCell ref="A4:C4"/>
    <mergeCell ref="A6:C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'DATA Source'!$J$3:$J$10</xm:f>
          </x14:formula1>
          <xm:sqref>C11</xm:sqref>
        </x14:dataValidation>
        <x14:dataValidation type="list" allowBlank="1" showInputMessage="1" showErrorMessage="1" xr:uid="{00000000-0002-0000-0700-000001000000}">
          <x14:formula1>
            <xm:f>'DATA Source'!$H$3:$H$155</xm:f>
          </x14:formula1>
          <xm:sqref>B8:B9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C45"/>
  <sheetViews>
    <sheetView topLeftCell="A40" workbookViewId="0">
      <selection activeCell="B28" sqref="B28"/>
    </sheetView>
  </sheetViews>
  <sheetFormatPr defaultRowHeight="14.5" x14ac:dyDescent="0.35"/>
  <cols>
    <col min="1" max="1" width="36.90625" customWidth="1"/>
    <col min="2" max="2" width="27.1796875" style="30" customWidth="1"/>
    <col min="3" max="3" width="12.90625" customWidth="1"/>
  </cols>
  <sheetData>
    <row r="1" spans="1:3" s="2" customFormat="1" ht="17.5" x14ac:dyDescent="0.35">
      <c r="A1" s="185" t="s">
        <v>118</v>
      </c>
      <c r="B1" s="185"/>
      <c r="C1" s="185"/>
    </row>
    <row r="2" spans="1:3" s="2" customFormat="1" ht="17.5" x14ac:dyDescent="0.35">
      <c r="A2" s="185" t="s">
        <v>148</v>
      </c>
      <c r="B2" s="185"/>
      <c r="C2" s="185"/>
    </row>
    <row r="3" spans="1:3" s="2" customFormat="1" ht="17.5" x14ac:dyDescent="0.35">
      <c r="A3" s="185" t="s">
        <v>149</v>
      </c>
      <c r="B3" s="185"/>
      <c r="C3" s="185"/>
    </row>
    <row r="4" spans="1:3" s="2" customFormat="1" ht="17.5" x14ac:dyDescent="0.35">
      <c r="A4" s="185" t="s">
        <v>150</v>
      </c>
      <c r="B4" s="185"/>
      <c r="C4" s="185"/>
    </row>
    <row r="5" spans="1:3" s="2" customFormat="1" x14ac:dyDescent="0.35">
      <c r="A5" s="19"/>
      <c r="B5" s="19"/>
      <c r="C5" s="19"/>
    </row>
    <row r="6" spans="1:3" s="2" customFormat="1" ht="32.4" customHeight="1" x14ac:dyDescent="0.35">
      <c r="A6" s="186" t="s">
        <v>729</v>
      </c>
      <c r="B6" s="186"/>
      <c r="C6" s="186"/>
    </row>
    <row r="7" spans="1:3" s="2" customFormat="1" ht="17.5" x14ac:dyDescent="0.35">
      <c r="A7" s="17"/>
      <c r="B7" s="17"/>
      <c r="C7" s="17"/>
    </row>
    <row r="8" spans="1:3" ht="18.5" x14ac:dyDescent="0.45">
      <c r="A8" s="46" t="s">
        <v>188</v>
      </c>
      <c r="B8" s="47"/>
      <c r="C8" s="38"/>
    </row>
    <row r="9" spans="1:3" ht="30" customHeight="1" x14ac:dyDescent="0.35">
      <c r="A9" s="37"/>
      <c r="B9" s="34"/>
      <c r="C9" s="33" t="s">
        <v>202</v>
      </c>
    </row>
    <row r="10" spans="1:3" x14ac:dyDescent="0.35">
      <c r="A10" s="29" t="s">
        <v>181</v>
      </c>
      <c r="C10" s="38"/>
    </row>
    <row r="11" spans="1:3" ht="29" x14ac:dyDescent="0.35">
      <c r="A11" s="36" t="s">
        <v>201</v>
      </c>
      <c r="C11" s="30" t="s">
        <v>168</v>
      </c>
    </row>
    <row r="12" spans="1:3" x14ac:dyDescent="0.35">
      <c r="A12" s="31" t="s">
        <v>200</v>
      </c>
      <c r="B12" s="35">
        <f>B10*B11</f>
        <v>0</v>
      </c>
      <c r="C12" s="30" t="str">
        <f>C11</f>
        <v>Tons</v>
      </c>
    </row>
    <row r="13" spans="1:3" x14ac:dyDescent="0.35">
      <c r="A13" s="29" t="s">
        <v>189</v>
      </c>
      <c r="C13" s="38"/>
    </row>
    <row r="14" spans="1:3" x14ac:dyDescent="0.35">
      <c r="A14" s="32" t="s">
        <v>195</v>
      </c>
      <c r="B14" s="30">
        <f>B12*B13</f>
        <v>0</v>
      </c>
      <c r="C14" s="30" t="str">
        <f>C11</f>
        <v>Tons</v>
      </c>
    </row>
    <row r="15" spans="1:3" x14ac:dyDescent="0.35">
      <c r="A15" s="38"/>
      <c r="B15" s="39"/>
      <c r="C15" s="38"/>
    </row>
    <row r="16" spans="1:3" x14ac:dyDescent="0.35">
      <c r="A16" s="187" t="s">
        <v>214</v>
      </c>
      <c r="B16" s="187"/>
      <c r="C16" s="187"/>
    </row>
    <row r="17" spans="1:3" x14ac:dyDescent="0.35">
      <c r="A17" s="29" t="s">
        <v>182</v>
      </c>
      <c r="C17" t="s">
        <v>192</v>
      </c>
    </row>
    <row r="18" spans="1:3" x14ac:dyDescent="0.35">
      <c r="A18" s="29" t="s">
        <v>183</v>
      </c>
      <c r="C18" t="s">
        <v>192</v>
      </c>
    </row>
    <row r="19" spans="1:3" x14ac:dyDescent="0.35">
      <c r="A19" s="29" t="s">
        <v>184</v>
      </c>
      <c r="C19" t="s">
        <v>192</v>
      </c>
    </row>
    <row r="20" spans="1:3" x14ac:dyDescent="0.35">
      <c r="A20" s="31" t="s">
        <v>185</v>
      </c>
      <c r="B20" s="30">
        <f>B17*B18*B19</f>
        <v>0</v>
      </c>
      <c r="C20" t="s">
        <v>208</v>
      </c>
    </row>
    <row r="21" spans="1:3" x14ac:dyDescent="0.35">
      <c r="A21" s="42"/>
      <c r="B21" s="34"/>
      <c r="C21" s="43"/>
    </row>
    <row r="22" spans="1:3" x14ac:dyDescent="0.35">
      <c r="A22" s="187" t="s">
        <v>213</v>
      </c>
      <c r="B22" s="187"/>
      <c r="C22" s="187"/>
    </row>
    <row r="23" spans="1:3" x14ac:dyDescent="0.35">
      <c r="A23" s="29" t="s">
        <v>203</v>
      </c>
      <c r="C23" t="s">
        <v>192</v>
      </c>
    </row>
    <row r="24" spans="1:3" x14ac:dyDescent="0.35">
      <c r="A24" s="29" t="s">
        <v>204</v>
      </c>
      <c r="C24" t="s">
        <v>192</v>
      </c>
    </row>
    <row r="25" spans="1:3" x14ac:dyDescent="0.35">
      <c r="A25" s="29" t="s">
        <v>205</v>
      </c>
      <c r="C25" t="s">
        <v>192</v>
      </c>
    </row>
    <row r="26" spans="1:3" x14ac:dyDescent="0.35">
      <c r="A26" s="31" t="s">
        <v>206</v>
      </c>
      <c r="B26" s="30">
        <f>B23*B24*B25</f>
        <v>0</v>
      </c>
      <c r="C26" t="s">
        <v>208</v>
      </c>
    </row>
    <row r="27" spans="1:3" x14ac:dyDescent="0.35">
      <c r="A27" s="31" t="s">
        <v>210</v>
      </c>
      <c r="B27" s="30">
        <f>B23*B24</f>
        <v>0</v>
      </c>
      <c r="C27" t="s">
        <v>207</v>
      </c>
    </row>
    <row r="28" spans="1:3" x14ac:dyDescent="0.35">
      <c r="A28" s="31" t="s">
        <v>209</v>
      </c>
      <c r="B28" s="41"/>
    </row>
    <row r="29" spans="1:3" x14ac:dyDescent="0.35">
      <c r="A29" s="31" t="s">
        <v>211</v>
      </c>
      <c r="B29" s="30">
        <f>B27-(B27*B28)</f>
        <v>0</v>
      </c>
      <c r="C29" t="s">
        <v>212</v>
      </c>
    </row>
    <row r="30" spans="1:3" x14ac:dyDescent="0.35">
      <c r="A30" s="37"/>
      <c r="B30" s="39"/>
      <c r="C30" s="38"/>
    </row>
    <row r="31" spans="1:3" x14ac:dyDescent="0.35">
      <c r="A31" s="187" t="s">
        <v>215</v>
      </c>
      <c r="B31" s="187"/>
      <c r="C31" s="187"/>
    </row>
    <row r="32" spans="1:3" x14ac:dyDescent="0.35">
      <c r="A32" s="29" t="s">
        <v>205</v>
      </c>
      <c r="C32" t="s">
        <v>192</v>
      </c>
    </row>
    <row r="33" spans="1:3" x14ac:dyDescent="0.35">
      <c r="A33" s="29" t="s">
        <v>216</v>
      </c>
      <c r="C33" t="s">
        <v>192</v>
      </c>
    </row>
    <row r="34" spans="1:3" x14ac:dyDescent="0.35">
      <c r="A34" s="29" t="s">
        <v>217</v>
      </c>
    </row>
    <row r="35" spans="1:3" x14ac:dyDescent="0.35">
      <c r="A35" s="31" t="s">
        <v>218</v>
      </c>
      <c r="B35" s="30">
        <f>B32-B33-B34</f>
        <v>0</v>
      </c>
      <c r="C35" t="s">
        <v>219</v>
      </c>
    </row>
    <row r="36" spans="1:3" x14ac:dyDescent="0.35">
      <c r="A36" s="31" t="s">
        <v>220</v>
      </c>
      <c r="B36" s="30">
        <f>B29</f>
        <v>0</v>
      </c>
      <c r="C36" t="s">
        <v>207</v>
      </c>
    </row>
    <row r="37" spans="1:3" x14ac:dyDescent="0.35">
      <c r="A37" s="31" t="s">
        <v>221</v>
      </c>
      <c r="B37" s="30">
        <f>B35*B36</f>
        <v>0</v>
      </c>
      <c r="C37" t="s">
        <v>208</v>
      </c>
    </row>
    <row r="38" spans="1:3" x14ac:dyDescent="0.35">
      <c r="A38" s="31"/>
    </row>
    <row r="39" spans="1:3" x14ac:dyDescent="0.35">
      <c r="A39" s="40"/>
      <c r="B39" s="39"/>
      <c r="C39" s="38"/>
    </row>
    <row r="40" spans="1:3" ht="58" x14ac:dyDescent="0.35">
      <c r="A40" s="28" t="s">
        <v>187</v>
      </c>
      <c r="C40" s="44" t="s">
        <v>222</v>
      </c>
    </row>
    <row r="41" spans="1:3" x14ac:dyDescent="0.35">
      <c r="A41" s="38"/>
      <c r="B41" s="39"/>
      <c r="C41" s="38"/>
    </row>
    <row r="42" spans="1:3" ht="29" x14ac:dyDescent="0.35">
      <c r="A42" s="32" t="s">
        <v>194</v>
      </c>
      <c r="C42" s="30" t="s">
        <v>223</v>
      </c>
    </row>
    <row r="43" spans="1:3" x14ac:dyDescent="0.35">
      <c r="A43" s="32" t="s">
        <v>195</v>
      </c>
      <c r="C43" s="30" t="s">
        <v>223</v>
      </c>
    </row>
    <row r="44" spans="1:3" x14ac:dyDescent="0.35">
      <c r="A44" s="32" t="s">
        <v>196</v>
      </c>
      <c r="C44" s="30" t="str">
        <f>C11</f>
        <v>Tons</v>
      </c>
    </row>
    <row r="45" spans="1:3" x14ac:dyDescent="0.35">
      <c r="A45" s="32" t="s">
        <v>197</v>
      </c>
      <c r="B45" s="35">
        <f>B43-B44</f>
        <v>0</v>
      </c>
      <c r="C45" s="35" t="str">
        <f>C11</f>
        <v>Tons</v>
      </c>
    </row>
  </sheetData>
  <mergeCells count="8">
    <mergeCell ref="A6:C6"/>
    <mergeCell ref="A31:C31"/>
    <mergeCell ref="A22:C22"/>
    <mergeCell ref="A16:C16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'DATA Source'!$J$3:$J$10</xm:f>
          </x14:formula1>
          <xm:sqref>C11</xm:sqref>
        </x14:dataValidation>
        <x14:dataValidation type="list" allowBlank="1" showInputMessage="1" showErrorMessage="1" xr:uid="{00000000-0002-0000-0800-000001000000}">
          <x14:formula1>
            <xm:f>'DATA Source'!$H$3:$H$155</xm:f>
          </x14:formula1>
          <xm:sqref>B8:B9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Grains and Oilseeds</vt:lpstr>
      <vt:lpstr>Peanuts, Pulse Crops, and Rice</vt:lpstr>
      <vt:lpstr>Hay and Legume Crops</vt:lpstr>
      <vt:lpstr>Biomass and Residues</vt:lpstr>
      <vt:lpstr>Fruits and Vegetables</vt:lpstr>
      <vt:lpstr> Honey and Maple Sap  </vt:lpstr>
      <vt:lpstr>Self-Certifed Storage Need</vt:lpstr>
      <vt:lpstr>Hay Storage Structures</vt:lpstr>
      <vt:lpstr>Cold Storage Structures </vt:lpstr>
      <vt:lpstr>Honey and Maple Sap Storages</vt:lpstr>
      <vt:lpstr> Commodity Weights and Measures</vt:lpstr>
      <vt:lpstr>Common FAV Weights and Factors </vt:lpstr>
      <vt:lpstr>Weights, Measures, &amp;Conversions</vt:lpstr>
      <vt:lpstr> Domestic Weights &amp; Equivalents</vt:lpstr>
      <vt:lpstr>DATA Source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Howell, Ronald - FSA, Washington, DC</dc:creator>
  <cp:lastModifiedBy>Kempel, Kimberly - FPAC-FSA, DC</cp:lastModifiedBy>
  <cp:lastPrinted>2016-04-13T16:05:39Z</cp:lastPrinted>
  <dcterms:created xsi:type="dcterms:W3CDTF">2016-04-06T17:06:44Z</dcterms:created>
  <dcterms:modified xsi:type="dcterms:W3CDTF">2024-02-01T16:12:52Z</dcterms:modified>
</cp:coreProperties>
</file>